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510" yWindow="1260" windowWidth="13095" windowHeight="5685" firstSheet="9" activeTab="14"/>
  </bookViews>
  <sheets>
    <sheet name="Январь" sheetId="1" r:id="rId1"/>
    <sheet name="Февраль" sheetId="3" r:id="rId2"/>
    <sheet name="Март" sheetId="4" r:id="rId3"/>
    <sheet name="Апрель" sheetId="6" r:id="rId4"/>
    <sheet name="Лист2" sheetId="2" state="hidden" r:id="rId5"/>
    <sheet name="Май" sheetId="8" r:id="rId6"/>
    <sheet name="Июнь" sheetId="9" r:id="rId7"/>
    <sheet name="Июнь корр" sheetId="10" r:id="rId8"/>
    <sheet name="Июль" sheetId="11" r:id="rId9"/>
    <sheet name="Август" sheetId="12" r:id="rId10"/>
    <sheet name="Сентябрь" sheetId="13" r:id="rId11"/>
    <sheet name="Октябрь" sheetId="14" r:id="rId12"/>
    <sheet name="Ноябрь" sheetId="15" r:id="rId13"/>
    <sheet name="декабрь" sheetId="19" r:id="rId14"/>
    <sheet name="Сводная по недоотпуску" sheetId="16" r:id="rId15"/>
    <sheet name="годовая" sheetId="20" r:id="rId16"/>
    <sheet name="Форма 8.1" sheetId="22" r:id="rId17"/>
  </sheets>
  <definedNames>
    <definedName name="_ftn1" localSheetId="9">Август!$A$21</definedName>
    <definedName name="_ftn1" localSheetId="3">Апрель!$A$24</definedName>
    <definedName name="_ftn1" localSheetId="13">декабрь!$A$24</definedName>
    <definedName name="_ftn1" localSheetId="8">Июль!$A$43</definedName>
    <definedName name="_ftn1" localSheetId="6">Июнь!$A$48</definedName>
    <definedName name="_ftn1" localSheetId="7">'Июнь корр'!$A$48</definedName>
    <definedName name="_ftn1" localSheetId="5">Май!$A$32</definedName>
    <definedName name="_ftn1" localSheetId="2">Март!$A$13</definedName>
    <definedName name="_ftn1" localSheetId="12">Ноябрь!$A$20</definedName>
    <definedName name="_ftn1" localSheetId="11">Октябрь!$A$14</definedName>
    <definedName name="_ftn1" localSheetId="10">Сентябрь!$A$36</definedName>
    <definedName name="_ftn1" localSheetId="1">Февраль!$A$18</definedName>
    <definedName name="_ftn1" localSheetId="0">Январь!$A$18</definedName>
    <definedName name="_ftnref1" localSheetId="9">Август!$A$2</definedName>
    <definedName name="_ftnref1" localSheetId="3">Апрель!$A$2</definedName>
    <definedName name="_ftnref1" localSheetId="13">декабрь!$A$2</definedName>
    <definedName name="_ftnref1" localSheetId="8">Июль!$A$2</definedName>
    <definedName name="_ftnref1" localSheetId="6">Июнь!$A$2</definedName>
    <definedName name="_ftnref1" localSheetId="7">'Июнь корр'!$A$2</definedName>
    <definedName name="_ftnref1" localSheetId="5">Май!$A$2</definedName>
    <definedName name="_ftnref1" localSheetId="2">Март!$A$2</definedName>
    <definedName name="_ftnref1" localSheetId="12">Ноябрь!$A$2</definedName>
    <definedName name="_ftnref1" localSheetId="11">Октябрь!$A$2</definedName>
    <definedName name="_ftnref1" localSheetId="10">Сентябрь!$A$2</definedName>
    <definedName name="_ftnref1" localSheetId="1">Февраль!$A$2</definedName>
    <definedName name="_ftnref1" localSheetId="0">Январь!$A$2</definedName>
    <definedName name="_Toc472327096" localSheetId="9">Август!$A$2</definedName>
    <definedName name="_Toc472327096" localSheetId="3">Апрель!$A$2</definedName>
    <definedName name="_Toc472327096" localSheetId="13">декабрь!$A$2</definedName>
    <definedName name="_Toc472327096" localSheetId="8">Июль!$A$2</definedName>
    <definedName name="_Toc472327096" localSheetId="6">Июнь!$A$2</definedName>
    <definedName name="_Toc472327096" localSheetId="7">'Июнь корр'!$A$2</definedName>
    <definedName name="_Toc472327096" localSheetId="5">Май!$A$2</definedName>
    <definedName name="_Toc472327096" localSheetId="2">Март!$A$2</definedName>
    <definedName name="_Toc472327096" localSheetId="12">Ноябрь!$A$2</definedName>
    <definedName name="_Toc472327096" localSheetId="11">Октябрь!$A$2</definedName>
    <definedName name="_Toc472327096" localSheetId="10">Сентябрь!$A$2</definedName>
    <definedName name="_Toc472327096" localSheetId="1">Февраль!$A$2</definedName>
    <definedName name="_Toc472327096" localSheetId="0">Январь!$A$2</definedName>
    <definedName name="M">Лист2!$B$2:$B$13</definedName>
  </definedNames>
  <calcPr calcId="145621"/>
</workbook>
</file>

<file path=xl/calcChain.xml><?xml version="1.0" encoding="utf-8"?>
<calcChain xmlns="http://schemas.openxmlformats.org/spreadsheetml/2006/main">
  <c r="Q7" i="16" l="1"/>
  <c r="R7" i="16" s="1"/>
  <c r="M7" i="16"/>
  <c r="I7" i="16"/>
  <c r="E7" i="16"/>
  <c r="AH337" i="20" l="1"/>
  <c r="AI309" i="20"/>
  <c r="AI301" i="20"/>
  <c r="AI300" i="20"/>
  <c r="AI294" i="20"/>
  <c r="AI293" i="20"/>
  <c r="AI292" i="20"/>
  <c r="AI281" i="20"/>
  <c r="AI277" i="20"/>
  <c r="AI275" i="20"/>
  <c r="AI274" i="20"/>
  <c r="AI229" i="20"/>
  <c r="AI207" i="20"/>
  <c r="AI180" i="20"/>
  <c r="AI167" i="20"/>
  <c r="AI158" i="20"/>
  <c r="AI134" i="20"/>
  <c r="AI54" i="20"/>
  <c r="AI37" i="20"/>
  <c r="AI36" i="20"/>
  <c r="AG326" i="20" l="1"/>
  <c r="AG316" i="20"/>
  <c r="AG315" i="20"/>
  <c r="AG314" i="20"/>
  <c r="AG309" i="20"/>
  <c r="AG307" i="20"/>
  <c r="AG304" i="20"/>
  <c r="AG303" i="20"/>
  <c r="AG301" i="20"/>
  <c r="AG300" i="20"/>
  <c r="AG296" i="20"/>
  <c r="AG295" i="20"/>
  <c r="AG294" i="20"/>
  <c r="AG293" i="20"/>
  <c r="AG292" i="20"/>
  <c r="AG291" i="20"/>
  <c r="AG286" i="20"/>
  <c r="AG285" i="20"/>
  <c r="AG284" i="20"/>
  <c r="AG281" i="20"/>
  <c r="AG280" i="20"/>
  <c r="AG279" i="20"/>
  <c r="AG277" i="20"/>
  <c r="AG276" i="20"/>
  <c r="AG275" i="20"/>
  <c r="AG274" i="20"/>
  <c r="AG269" i="20"/>
  <c r="AG267" i="20"/>
  <c r="AG266" i="20"/>
  <c r="AG264" i="20"/>
  <c r="AG263" i="20"/>
  <c r="AG260" i="20"/>
  <c r="AG258" i="20"/>
  <c r="AG256" i="20"/>
  <c r="AG254" i="20"/>
  <c r="AG252" i="20"/>
  <c r="AG250" i="20"/>
  <c r="AG248" i="20"/>
  <c r="AG247" i="20"/>
  <c r="AG246" i="20"/>
  <c r="AG245" i="20"/>
  <c r="AG243" i="20"/>
  <c r="AG241" i="20"/>
  <c r="AG239" i="20"/>
  <c r="AG237" i="20"/>
  <c r="AG236" i="20"/>
  <c r="AG234" i="20"/>
  <c r="AG233" i="20"/>
  <c r="AG232" i="20"/>
  <c r="AG231" i="20"/>
  <c r="AG230" i="20"/>
  <c r="AG229" i="20"/>
  <c r="AG228" i="20"/>
  <c r="AG227" i="20"/>
  <c r="AG225" i="20"/>
  <c r="AG224" i="20"/>
  <c r="AG223" i="20"/>
  <c r="AG222" i="20"/>
  <c r="AG221" i="20"/>
  <c r="AG219" i="20"/>
  <c r="AG218" i="20"/>
  <c r="AG217" i="20"/>
  <c r="AG215" i="20"/>
  <c r="AG213" i="20"/>
  <c r="AG212" i="20"/>
  <c r="AG210" i="20"/>
  <c r="AG208" i="20"/>
  <c r="AG207" i="20"/>
  <c r="AG206" i="20"/>
  <c r="AG204" i="20"/>
  <c r="AG203" i="20"/>
  <c r="AG200" i="20"/>
  <c r="AG199" i="20"/>
  <c r="AG198" i="20"/>
  <c r="AG197" i="20"/>
  <c r="AG195" i="20"/>
  <c r="AG194" i="20"/>
  <c r="AG193" i="20"/>
  <c r="AG192" i="20"/>
  <c r="AG191" i="20"/>
  <c r="AG190" i="20"/>
  <c r="AG185" i="20"/>
  <c r="AG182" i="20"/>
  <c r="AG181" i="20"/>
  <c r="AG180" i="20"/>
  <c r="AG179" i="20"/>
  <c r="AG178" i="20"/>
  <c r="AG177" i="20"/>
  <c r="AG176" i="20"/>
  <c r="AG175" i="20"/>
  <c r="AG169" i="20"/>
  <c r="AG167" i="20"/>
  <c r="AG164" i="20"/>
  <c r="AG163" i="20"/>
  <c r="AG162" i="20"/>
  <c r="AG159" i="20"/>
  <c r="AG158" i="20"/>
  <c r="AG157" i="20"/>
  <c r="AG155" i="20"/>
  <c r="AG154" i="20"/>
  <c r="AG153" i="20"/>
  <c r="AG152" i="20"/>
  <c r="AG151" i="20"/>
  <c r="AG150" i="20"/>
  <c r="AG149" i="20"/>
  <c r="AG148" i="20"/>
  <c r="AG147" i="20"/>
  <c r="AG145" i="20"/>
  <c r="AG143" i="20"/>
  <c r="AG142" i="20"/>
  <c r="AG134" i="20"/>
  <c r="AG133" i="20"/>
  <c r="AG132" i="20"/>
  <c r="AG131" i="20"/>
  <c r="AG120" i="20"/>
  <c r="AG119" i="20"/>
  <c r="AG118" i="20"/>
  <c r="AG117" i="20"/>
  <c r="AG116" i="20"/>
  <c r="AG112" i="20"/>
  <c r="AG111" i="20"/>
  <c r="AG110" i="20"/>
  <c r="AG106" i="20"/>
  <c r="AG96" i="20"/>
  <c r="AG95" i="20"/>
  <c r="AG91" i="20"/>
  <c r="AG88" i="20"/>
  <c r="AG87" i="20"/>
  <c r="AG86" i="20"/>
  <c r="AG85" i="20"/>
  <c r="AG82" i="20"/>
  <c r="AG81" i="20"/>
  <c r="AG80" i="20"/>
  <c r="AG71" i="20"/>
  <c r="AG70" i="20"/>
  <c r="AG67" i="20"/>
  <c r="AG54" i="20"/>
  <c r="AG42" i="20"/>
  <c r="AG41" i="20"/>
  <c r="AG40" i="20"/>
  <c r="AG36" i="20"/>
  <c r="AG37" i="20"/>
  <c r="AG38" i="20"/>
  <c r="AG35" i="20"/>
  <c r="AG26" i="20"/>
  <c r="AG23" i="20"/>
  <c r="AG21" i="20"/>
  <c r="AG20" i="20"/>
  <c r="AG19" i="20"/>
  <c r="AG18" i="20"/>
  <c r="AG16" i="20"/>
  <c r="AG14" i="20"/>
  <c r="AG13" i="20"/>
  <c r="AF326" i="20"/>
  <c r="AF316" i="20"/>
  <c r="AF315" i="20"/>
  <c r="AF314" i="20"/>
  <c r="AF309" i="20"/>
  <c r="AF307" i="20"/>
  <c r="AF304" i="20"/>
  <c r="AF303" i="20"/>
  <c r="AF301" i="20"/>
  <c r="AF300" i="20"/>
  <c r="AF292" i="20"/>
  <c r="AF293" i="20"/>
  <c r="AF294" i="20"/>
  <c r="AF295" i="20"/>
  <c r="AF296" i="20"/>
  <c r="AF291" i="20"/>
  <c r="AF286" i="20"/>
  <c r="AF285" i="20"/>
  <c r="AF284" i="20"/>
  <c r="AF281" i="20"/>
  <c r="AF280" i="20"/>
  <c r="AF279" i="20"/>
  <c r="AF277" i="20"/>
  <c r="AF276" i="20"/>
  <c r="AF275" i="20"/>
  <c r="AF274" i="20"/>
  <c r="AF269" i="20"/>
  <c r="AF267" i="20"/>
  <c r="AF266" i="20"/>
  <c r="AF264" i="20"/>
  <c r="AF263" i="20"/>
  <c r="AF260" i="20"/>
  <c r="AF258" i="20"/>
  <c r="AF256" i="20"/>
  <c r="AF254" i="20"/>
  <c r="AF252" i="20"/>
  <c r="AF250" i="20"/>
  <c r="AF246" i="20"/>
  <c r="AF247" i="20"/>
  <c r="AF248" i="20"/>
  <c r="AF245" i="20"/>
  <c r="AF243" i="20"/>
  <c r="AF241" i="20"/>
  <c r="AF239" i="20"/>
  <c r="AF237" i="20"/>
  <c r="AF236" i="20"/>
  <c r="AF228" i="20"/>
  <c r="AF229" i="20"/>
  <c r="AF230" i="20"/>
  <c r="AF231" i="20"/>
  <c r="AF232" i="20"/>
  <c r="AF233" i="20"/>
  <c r="AF234" i="20"/>
  <c r="AF227" i="20"/>
  <c r="AF222" i="20"/>
  <c r="AF223" i="20"/>
  <c r="AF224" i="20"/>
  <c r="AF225" i="20"/>
  <c r="AF221" i="20"/>
  <c r="AF219" i="20"/>
  <c r="AF218" i="20"/>
  <c r="AF217" i="20"/>
  <c r="AF215" i="20"/>
  <c r="AF213" i="20"/>
  <c r="AF212" i="20"/>
  <c r="AF210" i="20"/>
  <c r="AF208" i="20"/>
  <c r="AF207" i="20"/>
  <c r="AF206" i="20"/>
  <c r="AF204" i="20"/>
  <c r="AF203" i="20"/>
  <c r="AF200" i="20"/>
  <c r="AF199" i="20"/>
  <c r="AF198" i="20"/>
  <c r="AF197" i="20"/>
  <c r="AF191" i="20"/>
  <c r="AF192" i="20"/>
  <c r="AF193" i="20"/>
  <c r="AF194" i="20"/>
  <c r="AF195" i="20"/>
  <c r="AF190" i="20"/>
  <c r="AF185" i="20"/>
  <c r="AF176" i="20"/>
  <c r="AF177" i="20"/>
  <c r="AF178" i="20"/>
  <c r="AF179" i="20"/>
  <c r="AF180" i="20"/>
  <c r="AF181" i="20"/>
  <c r="AF182" i="20"/>
  <c r="AF175" i="20"/>
  <c r="AF169" i="20"/>
  <c r="AF167" i="20"/>
  <c r="AF164" i="20"/>
  <c r="AF163" i="20"/>
  <c r="AF162" i="20"/>
  <c r="AF159" i="20"/>
  <c r="AF158" i="20"/>
  <c r="AF157" i="20"/>
  <c r="AF148" i="20"/>
  <c r="AF149" i="20"/>
  <c r="AF150" i="20"/>
  <c r="AF151" i="20"/>
  <c r="AF152" i="20"/>
  <c r="AF153" i="20"/>
  <c r="AF154" i="20"/>
  <c r="AF155" i="20"/>
  <c r="AF147" i="20"/>
  <c r="AF143" i="20"/>
  <c r="AF142" i="20"/>
  <c r="AF134" i="20"/>
  <c r="AF133" i="20"/>
  <c r="AF132" i="20"/>
  <c r="AF131" i="20"/>
  <c r="AF120" i="20"/>
  <c r="AF118" i="20"/>
  <c r="AF119" i="20"/>
  <c r="AF117" i="20"/>
  <c r="AF116" i="20"/>
  <c r="AF112" i="20"/>
  <c r="AF111" i="20"/>
  <c r="AF110" i="20"/>
  <c r="AF106" i="20"/>
  <c r="AF96" i="20"/>
  <c r="AF95" i="20"/>
  <c r="AF91" i="20"/>
  <c r="AF88" i="20"/>
  <c r="AF87" i="20"/>
  <c r="AF86" i="20"/>
  <c r="AF85" i="20"/>
  <c r="AF82" i="20"/>
  <c r="AF81" i="20"/>
  <c r="AF80" i="20"/>
  <c r="AF71" i="20"/>
  <c r="AF70" i="20"/>
  <c r="AF67" i="20"/>
  <c r="AF54" i="20"/>
  <c r="AF41" i="20"/>
  <c r="AF40" i="20"/>
  <c r="AF38" i="20"/>
  <c r="AF37" i="20"/>
  <c r="AF36" i="20"/>
  <c r="AF35" i="20"/>
  <c r="AF26" i="20"/>
  <c r="AF23" i="20"/>
  <c r="AF21" i="20"/>
  <c r="AF20" i="20"/>
  <c r="AF19" i="20"/>
  <c r="AF18" i="20"/>
  <c r="AF16" i="20"/>
  <c r="AF14" i="20"/>
  <c r="AF13" i="20"/>
  <c r="AE328" i="20"/>
  <c r="AE327" i="20"/>
  <c r="AE325" i="20"/>
  <c r="AE324" i="20"/>
  <c r="AE323" i="20"/>
  <c r="AE317" i="20"/>
  <c r="AE311" i="20"/>
  <c r="AE312" i="20"/>
  <c r="AE313" i="20"/>
  <c r="AE310" i="20"/>
  <c r="AE299" i="20"/>
  <c r="AE290" i="20"/>
  <c r="AE288" i="20"/>
  <c r="AE273" i="20"/>
  <c r="AE271" i="20"/>
  <c r="AE268" i="20"/>
  <c r="AE262" i="20"/>
  <c r="AE261" i="20"/>
  <c r="AE257" i="20"/>
  <c r="AE244" i="20"/>
  <c r="AE242" i="20"/>
  <c r="AE226" i="20"/>
  <c r="AE209" i="20"/>
  <c r="AE205" i="20"/>
  <c r="AE183" i="20"/>
  <c r="AE161" i="20"/>
  <c r="AE160" i="20"/>
  <c r="AE156" i="20"/>
  <c r="AE146" i="20"/>
  <c r="AE136" i="20"/>
  <c r="AE126" i="20"/>
  <c r="AE127" i="20"/>
  <c r="AE128" i="20"/>
  <c r="AE129" i="20"/>
  <c r="AE130" i="20"/>
  <c r="AE125" i="20"/>
  <c r="AE123" i="20"/>
  <c r="AE122" i="20"/>
  <c r="AE103" i="20"/>
  <c r="AE92" i="20"/>
  <c r="AE90" i="20"/>
  <c r="AE77" i="20"/>
  <c r="AE75" i="20"/>
  <c r="AE74" i="20"/>
  <c r="AE72" i="20"/>
  <c r="AE66" i="20"/>
  <c r="AE59" i="20"/>
  <c r="AE58" i="20"/>
  <c r="AE56" i="20"/>
  <c r="AE55" i="20"/>
  <c r="AE53" i="20"/>
  <c r="AE44" i="20"/>
  <c r="AE45" i="20"/>
  <c r="AE46" i="20"/>
  <c r="AE47" i="20"/>
  <c r="AE48" i="20"/>
  <c r="AE49" i="20"/>
  <c r="AE50" i="20"/>
  <c r="AE43" i="20"/>
  <c r="AE39" i="20"/>
  <c r="AE34" i="20"/>
  <c r="AE28" i="20"/>
  <c r="AE25" i="20"/>
  <c r="AE24" i="20"/>
  <c r="AE17" i="20"/>
  <c r="AE15" i="20"/>
  <c r="AE12" i="20"/>
  <c r="AD328" i="20"/>
  <c r="AD327" i="20"/>
  <c r="AD325" i="20"/>
  <c r="AD324" i="20"/>
  <c r="AD323" i="20"/>
  <c r="AD317" i="20"/>
  <c r="AD313" i="20"/>
  <c r="AD312" i="20"/>
  <c r="AD311" i="20"/>
  <c r="AD310" i="20"/>
  <c r="AD299" i="20"/>
  <c r="AD290" i="20"/>
  <c r="AD288" i="20"/>
  <c r="AD273" i="20"/>
  <c r="AD271" i="20"/>
  <c r="AD268" i="20"/>
  <c r="AD262" i="20"/>
  <c r="AD261" i="20"/>
  <c r="AD257" i="20"/>
  <c r="AD244" i="20"/>
  <c r="AD242" i="20"/>
  <c r="AD226" i="20"/>
  <c r="AD209" i="20"/>
  <c r="AD205" i="20"/>
  <c r="AD183" i="20"/>
  <c r="AD161" i="20"/>
  <c r="AD160" i="20"/>
  <c r="AD156" i="20"/>
  <c r="AD146" i="20"/>
  <c r="AD136" i="20"/>
  <c r="AD126" i="20"/>
  <c r="AD127" i="20"/>
  <c r="AD128" i="20"/>
  <c r="AD129" i="20"/>
  <c r="AD130" i="20"/>
  <c r="AD125" i="20"/>
  <c r="AD123" i="20"/>
  <c r="AD122" i="20"/>
  <c r="AD103" i="20"/>
  <c r="AD92" i="20"/>
  <c r="AD90" i="20"/>
  <c r="AD77" i="20"/>
  <c r="AD75" i="20"/>
  <c r="AD74" i="20"/>
  <c r="AD72" i="20"/>
  <c r="AD66" i="20"/>
  <c r="AD59" i="20"/>
  <c r="AD58" i="20"/>
  <c r="AD56" i="20"/>
  <c r="AD55" i="20"/>
  <c r="AD53" i="20"/>
  <c r="AD44" i="20"/>
  <c r="AD45" i="20"/>
  <c r="AD46" i="20"/>
  <c r="AD47" i="20"/>
  <c r="AD48" i="20"/>
  <c r="AD49" i="20"/>
  <c r="AD50" i="20"/>
  <c r="AD43" i="20"/>
  <c r="AD39" i="20"/>
  <c r="AD34" i="20"/>
  <c r="AD28" i="20"/>
  <c r="AD25" i="20"/>
  <c r="AD24" i="20"/>
  <c r="AD17" i="20"/>
  <c r="AD15" i="20"/>
  <c r="AD12" i="20"/>
  <c r="F341" i="20"/>
  <c r="AD337" i="20" l="1"/>
  <c r="AF337" i="20"/>
  <c r="AG337" i="20"/>
  <c r="AE337" i="20"/>
  <c r="AC326" i="20" l="1"/>
  <c r="AC316" i="20"/>
  <c r="AC315" i="20"/>
  <c r="AC314" i="20"/>
  <c r="AC309" i="20"/>
  <c r="AC307" i="20"/>
  <c r="AC304" i="20"/>
  <c r="AC303" i="20"/>
  <c r="AC301" i="20"/>
  <c r="AC300" i="20"/>
  <c r="AC292" i="20"/>
  <c r="AC293" i="20"/>
  <c r="AC294" i="20"/>
  <c r="AC295" i="20"/>
  <c r="AC296" i="20"/>
  <c r="AC291" i="20"/>
  <c r="AC286" i="20"/>
  <c r="AC285" i="20"/>
  <c r="AC284" i="20"/>
  <c r="AC281" i="20"/>
  <c r="AC280" i="20"/>
  <c r="AC279" i="20"/>
  <c r="AC275" i="20"/>
  <c r="AC276" i="20"/>
  <c r="AC277" i="20"/>
  <c r="AC274" i="20"/>
  <c r="AC269" i="20"/>
  <c r="AC267" i="20"/>
  <c r="AC266" i="20"/>
  <c r="AC264" i="20"/>
  <c r="AC263" i="20"/>
  <c r="AC260" i="20"/>
  <c r="AC258" i="20"/>
  <c r="AC256" i="20"/>
  <c r="AC254" i="20"/>
  <c r="AC252" i="20"/>
  <c r="AC250" i="20"/>
  <c r="AC248" i="20"/>
  <c r="AC247" i="20"/>
  <c r="AC246" i="20"/>
  <c r="AC245" i="20"/>
  <c r="AC243" i="20"/>
  <c r="AC241" i="20"/>
  <c r="AC239" i="20"/>
  <c r="AC237" i="20"/>
  <c r="AC236" i="20"/>
  <c r="AC228" i="20"/>
  <c r="AC229" i="20"/>
  <c r="AC230" i="20"/>
  <c r="AC231" i="20"/>
  <c r="AC232" i="20"/>
  <c r="AC233" i="20"/>
  <c r="AC234" i="20"/>
  <c r="AC227" i="20"/>
  <c r="AC225" i="20"/>
  <c r="AC224" i="20"/>
  <c r="AC223" i="20"/>
  <c r="AC222" i="20"/>
  <c r="AC221" i="20"/>
  <c r="AC219" i="20"/>
  <c r="AC218" i="20"/>
  <c r="AC217" i="20"/>
  <c r="AC215" i="20"/>
  <c r="AC213" i="20"/>
  <c r="AC212" i="20"/>
  <c r="AC210" i="20"/>
  <c r="AC208" i="20"/>
  <c r="AC207" i="20"/>
  <c r="AC206" i="20"/>
  <c r="AC204" i="20"/>
  <c r="AC203" i="20"/>
  <c r="AC200" i="20"/>
  <c r="AC199" i="20"/>
  <c r="AC198" i="20"/>
  <c r="AC197" i="20"/>
  <c r="AC195" i="20"/>
  <c r="AC194" i="20"/>
  <c r="AC193" i="20"/>
  <c r="AC192" i="20"/>
  <c r="AC191" i="20"/>
  <c r="AC190" i="20"/>
  <c r="AC185" i="20"/>
  <c r="AC176" i="20"/>
  <c r="AC177" i="20"/>
  <c r="AC178" i="20"/>
  <c r="AC179" i="20"/>
  <c r="AC180" i="20"/>
  <c r="AC181" i="20"/>
  <c r="AC182" i="20"/>
  <c r="AC175" i="20"/>
  <c r="AC169" i="20"/>
  <c r="AC167" i="20"/>
  <c r="AC164" i="20"/>
  <c r="AC163" i="20"/>
  <c r="AC162" i="20"/>
  <c r="AC159" i="20"/>
  <c r="AC158" i="20"/>
  <c r="AC157" i="20"/>
  <c r="AC148" i="20"/>
  <c r="AC149" i="20"/>
  <c r="AC150" i="20"/>
  <c r="AC151" i="20"/>
  <c r="AC152" i="20"/>
  <c r="AC153" i="20"/>
  <c r="AC154" i="20"/>
  <c r="AC155" i="20"/>
  <c r="AC147" i="20"/>
  <c r="AC145" i="20"/>
  <c r="AC143" i="20"/>
  <c r="AC142" i="20"/>
  <c r="AC134" i="20"/>
  <c r="AC133" i="20"/>
  <c r="AC132" i="20"/>
  <c r="AC131" i="20"/>
  <c r="AC120" i="20"/>
  <c r="AC119" i="20"/>
  <c r="AC118" i="20"/>
  <c r="AC117" i="20"/>
  <c r="AC116" i="20"/>
  <c r="AC112" i="20"/>
  <c r="AC111" i="20"/>
  <c r="AC110" i="20"/>
  <c r="AC106" i="20"/>
  <c r="AC96" i="20"/>
  <c r="AC95" i="20"/>
  <c r="AC91" i="20"/>
  <c r="AC88" i="20"/>
  <c r="AC87" i="20"/>
  <c r="AC86" i="20"/>
  <c r="AC85" i="20"/>
  <c r="AC82" i="20"/>
  <c r="AC81" i="20"/>
  <c r="AC80" i="20"/>
  <c r="AC71" i="20"/>
  <c r="AC70" i="20"/>
  <c r="AC67" i="20"/>
  <c r="AC54" i="20"/>
  <c r="AC41" i="20"/>
  <c r="AC40" i="20"/>
  <c r="AC38" i="20"/>
  <c r="AC37" i="20"/>
  <c r="AC36" i="20"/>
  <c r="AC35" i="20"/>
  <c r="AC26" i="20"/>
  <c r="AC23" i="20"/>
  <c r="AC21" i="20"/>
  <c r="AC20" i="20"/>
  <c r="AC18" i="20"/>
  <c r="AC19" i="20"/>
  <c r="AC16" i="20"/>
  <c r="AC14" i="20"/>
  <c r="AC13" i="20"/>
  <c r="AC337" i="20" l="1"/>
  <c r="AC343" i="20" s="1"/>
  <c r="P333" i="22"/>
  <c r="P332" i="22"/>
  <c r="P331" i="22"/>
  <c r="R330" i="22"/>
  <c r="Q330" i="22"/>
  <c r="P330" i="22"/>
  <c r="N330" i="22"/>
  <c r="K330" i="22"/>
  <c r="V329" i="22"/>
  <c r="U329" i="22"/>
  <c r="T329" i="22"/>
  <c r="S329" i="22"/>
  <c r="R329" i="22"/>
  <c r="Q329" i="22"/>
  <c r="O329" i="22"/>
  <c r="N329" i="22"/>
  <c r="M329" i="22"/>
  <c r="P329" i="22" s="1"/>
  <c r="I329" i="22"/>
  <c r="V341" i="20" l="1"/>
  <c r="V338" i="20"/>
  <c r="V337" i="20"/>
  <c r="V329" i="20"/>
  <c r="T341" i="20"/>
  <c r="U341" i="20"/>
  <c r="S341" i="20"/>
  <c r="S338" i="20"/>
  <c r="T338" i="20"/>
  <c r="U338" i="20"/>
  <c r="T337" i="20"/>
  <c r="U337" i="20"/>
  <c r="S337" i="20"/>
  <c r="U329" i="20"/>
  <c r="T329" i="20"/>
  <c r="S329" i="20"/>
  <c r="R329" i="20"/>
  <c r="Q329" i="20"/>
  <c r="M338" i="20"/>
  <c r="M341" i="20"/>
  <c r="M344" i="20" s="1"/>
  <c r="P330" i="20"/>
  <c r="P331" i="20"/>
  <c r="P332" i="20"/>
  <c r="P333" i="20"/>
  <c r="O341" i="20"/>
  <c r="O338" i="20"/>
  <c r="O329" i="20"/>
  <c r="O337" i="20"/>
  <c r="I341" i="20"/>
  <c r="I344" i="20" s="1"/>
  <c r="I338" i="20"/>
  <c r="I337" i="20"/>
  <c r="I329" i="20"/>
  <c r="M329" i="20"/>
  <c r="P329" i="20" s="1"/>
  <c r="R330" i="20"/>
  <c r="Q330" i="20"/>
  <c r="N330" i="20"/>
  <c r="K330" i="20"/>
  <c r="N329" i="20"/>
  <c r="V344" i="20" l="1"/>
  <c r="U344" i="20"/>
  <c r="S344" i="20"/>
  <c r="T344" i="20"/>
  <c r="M43" i="19"/>
  <c r="F47" i="13"/>
  <c r="AB46" i="15"/>
  <c r="AB40" i="14"/>
  <c r="M40" i="14"/>
  <c r="M46" i="15" s="1"/>
  <c r="M49" i="19" s="1"/>
  <c r="AB48" i="13"/>
  <c r="M57" i="12"/>
  <c r="AB57" i="12"/>
  <c r="AB69" i="11"/>
  <c r="M70" i="11"/>
  <c r="AB69" i="9"/>
  <c r="M69" i="9"/>
  <c r="AB49" i="8"/>
  <c r="M49" i="8"/>
  <c r="AB32" i="6"/>
  <c r="L32" i="6"/>
  <c r="AB35" i="4"/>
  <c r="N35" i="4"/>
  <c r="AB23" i="3"/>
  <c r="M23" i="3"/>
  <c r="M337" i="20" l="1"/>
  <c r="M339" i="20" s="1"/>
  <c r="AB328" i="20"/>
  <c r="AB327" i="20"/>
  <c r="AB325" i="20"/>
  <c r="AB324" i="20"/>
  <c r="AB323" i="20"/>
  <c r="AB317" i="20"/>
  <c r="AB311" i="20"/>
  <c r="AB312" i="20"/>
  <c r="AB313" i="20"/>
  <c r="AB310" i="20"/>
  <c r="AB299" i="20"/>
  <c r="AB290" i="20"/>
  <c r="AB288" i="20"/>
  <c r="AB273" i="20"/>
  <c r="AB271" i="20"/>
  <c r="AB268" i="20"/>
  <c r="AB262" i="20"/>
  <c r="AB261" i="20"/>
  <c r="AB257" i="20"/>
  <c r="AB244" i="20"/>
  <c r="AB242" i="20"/>
  <c r="AB226" i="20"/>
  <c r="AB209" i="20"/>
  <c r="AB205" i="20"/>
  <c r="AB183" i="20"/>
  <c r="AB161" i="20"/>
  <c r="AB160" i="20"/>
  <c r="AB156" i="20"/>
  <c r="AB146" i="20"/>
  <c r="AB136" i="20"/>
  <c r="AB126" i="20"/>
  <c r="AB127" i="20"/>
  <c r="AB128" i="20"/>
  <c r="AB129" i="20"/>
  <c r="AB130" i="20"/>
  <c r="AB125" i="20"/>
  <c r="AB123" i="20"/>
  <c r="AB122" i="20"/>
  <c r="AB103" i="20"/>
  <c r="AB92" i="20"/>
  <c r="AB90" i="20"/>
  <c r="AB77" i="20"/>
  <c r="AB75" i="20"/>
  <c r="AB74" i="20"/>
  <c r="AB72" i="20"/>
  <c r="AB66" i="20"/>
  <c r="AB59" i="20"/>
  <c r="AB58" i="20"/>
  <c r="AB56" i="20"/>
  <c r="AB55" i="20"/>
  <c r="AB53" i="20"/>
  <c r="AB44" i="20"/>
  <c r="AB45" i="20"/>
  <c r="AB46" i="20"/>
  <c r="AB47" i="20"/>
  <c r="AB48" i="20"/>
  <c r="AB49" i="20"/>
  <c r="AB50" i="20"/>
  <c r="AB43" i="20"/>
  <c r="AB39" i="20"/>
  <c r="AB34" i="20"/>
  <c r="AB28" i="20"/>
  <c r="AB25" i="20"/>
  <c r="AB24" i="20"/>
  <c r="AB17" i="20"/>
  <c r="AB15" i="20"/>
  <c r="AB12" i="20"/>
  <c r="AB337" i="20" l="1"/>
  <c r="AB339" i="20" s="1"/>
  <c r="M45" i="19"/>
  <c r="M47" i="19" s="1"/>
  <c r="AB43" i="19"/>
  <c r="AB49" i="19" s="1"/>
  <c r="AB38" i="19"/>
  <c r="AB39" i="19"/>
  <c r="AB41" i="19"/>
  <c r="AB42" i="19"/>
  <c r="AB37" i="19"/>
  <c r="AB31" i="19"/>
  <c r="AB25" i="19"/>
  <c r="AB26" i="19"/>
  <c r="AB27" i="19"/>
  <c r="AB24" i="19"/>
  <c r="AB13" i="19"/>
  <c r="AB44" i="19" l="1"/>
  <c r="AB46" i="19" s="1"/>
  <c r="AC32" i="15"/>
  <c r="AC31" i="15"/>
  <c r="AC30" i="15"/>
  <c r="AC29" i="15"/>
  <c r="AC25" i="15"/>
  <c r="AC24" i="15"/>
  <c r="AC20" i="15"/>
  <c r="AC15" i="15"/>
  <c r="AC14" i="15"/>
  <c r="AC13" i="15"/>
  <c r="AC12" i="15"/>
  <c r="AC31" i="14"/>
  <c r="AC28" i="14"/>
  <c r="AC25" i="14"/>
  <c r="AC24" i="14"/>
  <c r="AC22" i="14"/>
  <c r="AC20" i="14"/>
  <c r="AC18" i="14"/>
  <c r="AC16" i="14"/>
  <c r="AC14" i="14"/>
  <c r="AC12" i="14"/>
  <c r="AC36" i="13"/>
  <c r="AC35" i="13"/>
  <c r="AC34" i="13"/>
  <c r="AC32" i="13"/>
  <c r="AC30" i="13"/>
  <c r="AC27" i="13"/>
  <c r="AC18" i="13"/>
  <c r="AC12" i="13"/>
  <c r="AD48" i="12"/>
  <c r="AD46" i="12"/>
  <c r="AD43" i="12"/>
  <c r="AD41" i="12"/>
  <c r="AD37" i="12"/>
  <c r="AD34" i="12"/>
  <c r="AD33" i="12"/>
  <c r="AD28" i="12"/>
  <c r="AD21" i="12"/>
  <c r="AD20" i="12"/>
  <c r="AD19" i="12"/>
  <c r="AD18" i="12"/>
  <c r="AD16" i="12"/>
  <c r="AD15" i="12"/>
  <c r="AD54" i="11"/>
  <c r="AD55" i="11"/>
  <c r="AD56" i="11"/>
  <c r="AD57" i="11"/>
  <c r="AD53" i="11"/>
  <c r="AD51" i="11"/>
  <c r="AD49" i="11"/>
  <c r="AD48" i="11"/>
  <c r="AD44" i="11"/>
  <c r="AD43" i="11"/>
  <c r="AD39" i="11"/>
  <c r="AD29" i="11"/>
  <c r="AD27" i="11"/>
  <c r="AD20" i="11"/>
  <c r="AD21" i="11"/>
  <c r="AD22" i="11"/>
  <c r="AD23" i="11"/>
  <c r="AD24" i="11"/>
  <c r="AD19" i="11"/>
  <c r="AD18" i="11"/>
  <c r="AD12" i="11"/>
  <c r="AD13" i="11"/>
  <c r="AD11" i="11"/>
  <c r="AC56" i="10"/>
  <c r="AC57" i="10"/>
  <c r="AC58" i="10"/>
  <c r="AC59" i="10"/>
  <c r="AC60" i="10"/>
  <c r="AC55" i="10"/>
  <c r="AC54" i="10"/>
  <c r="AC48" i="10"/>
  <c r="AC47" i="10"/>
  <c r="AC46" i="10"/>
  <c r="AC42" i="10"/>
  <c r="AC41" i="10"/>
  <c r="AC40" i="10"/>
  <c r="AC31" i="10"/>
  <c r="AC32" i="10"/>
  <c r="AC33" i="10"/>
  <c r="AC34" i="10"/>
  <c r="AC35" i="10"/>
  <c r="AC36" i="10"/>
  <c r="AC37" i="10"/>
  <c r="AC38" i="10"/>
  <c r="AC30" i="10"/>
  <c r="AC27" i="10"/>
  <c r="AC26" i="10"/>
  <c r="AC25" i="10"/>
  <c r="AC23" i="10"/>
  <c r="AC22" i="10"/>
  <c r="AC17" i="10"/>
  <c r="AC16" i="10"/>
  <c r="AC12" i="10"/>
  <c r="AC11" i="10"/>
  <c r="AC36" i="8"/>
  <c r="AC37" i="8"/>
  <c r="AC38" i="8"/>
  <c r="AC39" i="8"/>
  <c r="AC40" i="8"/>
  <c r="AC35" i="8"/>
  <c r="AC32" i="8"/>
  <c r="AC31" i="8"/>
  <c r="AC19" i="8"/>
  <c r="AC20" i="8"/>
  <c r="AC21" i="8"/>
  <c r="AC22" i="8"/>
  <c r="AC23" i="8"/>
  <c r="AC24" i="8"/>
  <c r="AC25" i="8"/>
  <c r="AC26" i="8"/>
  <c r="AC27" i="8"/>
  <c r="AC28" i="8"/>
  <c r="AC29" i="8"/>
  <c r="AC18" i="8"/>
  <c r="AC14" i="8"/>
  <c r="AC15" i="8"/>
  <c r="AC16" i="8"/>
  <c r="AC12" i="8"/>
  <c r="AC13" i="8"/>
  <c r="AC11" i="8"/>
  <c r="AD19" i="6"/>
  <c r="AD20" i="6"/>
  <c r="AD21" i="6"/>
  <c r="AD22" i="6"/>
  <c r="AD23" i="6"/>
  <c r="AD18" i="6"/>
  <c r="AD15" i="6"/>
  <c r="AD20" i="4"/>
  <c r="AD21" i="4"/>
  <c r="AD22" i="4"/>
  <c r="AD23" i="4"/>
  <c r="AD24" i="4"/>
  <c r="AD25" i="4"/>
  <c r="AD19" i="4"/>
  <c r="AD18" i="4"/>
  <c r="AD16" i="4"/>
  <c r="AD15" i="4"/>
  <c r="AD13" i="4"/>
  <c r="AC11" i="3"/>
  <c r="AD15" i="1"/>
  <c r="AD12" i="1"/>
  <c r="AD11" i="1"/>
  <c r="Q4" i="16"/>
  <c r="Q5" i="16"/>
  <c r="Q6" i="16"/>
  <c r="M4" i="16"/>
  <c r="M5" i="16"/>
  <c r="M6" i="16"/>
  <c r="I4" i="16"/>
  <c r="I5" i="16"/>
  <c r="I6" i="16"/>
  <c r="E4" i="16"/>
  <c r="E5" i="16"/>
  <c r="E6" i="16"/>
  <c r="Q3" i="16"/>
  <c r="M3" i="16"/>
  <c r="I3" i="16"/>
  <c r="E3" i="16"/>
  <c r="R5" i="16" l="1"/>
  <c r="R6" i="16"/>
  <c r="R4" i="16"/>
  <c r="R3" i="16"/>
  <c r="M39" i="15"/>
  <c r="M41" i="15" s="1"/>
  <c r="AB32" i="15"/>
  <c r="AB30" i="15"/>
  <c r="AB15" i="15"/>
  <c r="AB13" i="15"/>
  <c r="AB39" i="15" s="1"/>
  <c r="AB40" i="15" s="1"/>
  <c r="M33" i="14" l="1"/>
  <c r="M35" i="14" s="1"/>
  <c r="AB31" i="14"/>
  <c r="AB25" i="14"/>
  <c r="AB24" i="14"/>
  <c r="AB20" i="14"/>
  <c r="AB33" i="14" s="1"/>
  <c r="AB34" i="14" s="1"/>
  <c r="M41" i="13" l="1"/>
  <c r="M43" i="13" s="1"/>
  <c r="M45" i="13" s="1"/>
  <c r="M37" i="14" s="1"/>
  <c r="M43" i="15" s="1"/>
  <c r="AB36" i="13"/>
  <c r="AB34" i="13"/>
  <c r="AB18" i="13"/>
  <c r="AB41" i="13" s="1"/>
  <c r="AB42" i="13" s="1"/>
  <c r="AB44" i="13" s="1"/>
  <c r="AB36" i="14" s="1"/>
  <c r="AB42" i="15" s="1"/>
  <c r="M55" i="12" l="1"/>
  <c r="AB54" i="12"/>
  <c r="M53" i="12"/>
  <c r="AB52" i="12"/>
  <c r="AB41" i="12"/>
  <c r="AB37" i="12"/>
  <c r="AB15" i="12"/>
  <c r="AB63" i="11" l="1"/>
  <c r="M63" i="11"/>
  <c r="AB64" i="11"/>
  <c r="AB65" i="11" s="1"/>
  <c r="M64" i="11"/>
  <c r="M65" i="11" s="1"/>
  <c r="M62" i="11"/>
  <c r="AB62" i="11"/>
  <c r="AB44" i="11"/>
  <c r="AB43" i="11"/>
  <c r="AB39" i="11"/>
  <c r="AB29" i="11"/>
  <c r="AB19" i="11"/>
  <c r="AB13" i="11"/>
  <c r="AB12" i="11"/>
  <c r="AB11" i="11"/>
  <c r="M62" i="9" l="1"/>
  <c r="M63" i="9"/>
  <c r="M64" i="9" s="1"/>
  <c r="AB62" i="9"/>
  <c r="Z63" i="9" s="1"/>
  <c r="Z64" i="9" s="1"/>
  <c r="AB60" i="9"/>
  <c r="AB59" i="9"/>
  <c r="AB58" i="9"/>
  <c r="AB56" i="9"/>
  <c r="AB55" i="9"/>
  <c r="AB36" i="9"/>
  <c r="AB25" i="9"/>
  <c r="AB23" i="9"/>
  <c r="M44" i="8" l="1"/>
  <c r="M43" i="8"/>
  <c r="M42" i="8"/>
  <c r="AB40" i="8"/>
  <c r="AB38" i="8"/>
  <c r="AB37" i="8"/>
  <c r="AB35" i="8"/>
  <c r="AB29" i="8"/>
  <c r="AB22" i="8"/>
  <c r="AB21" i="8"/>
  <c r="AB19" i="8"/>
  <c r="AB18" i="8"/>
  <c r="AB16" i="8"/>
  <c r="AB13" i="8"/>
  <c r="AB12" i="8"/>
  <c r="AB11" i="8"/>
  <c r="AA27" i="6"/>
  <c r="L27" i="6"/>
  <c r="AA26" i="6"/>
  <c r="L26" i="6"/>
  <c r="AB25" i="6"/>
  <c r="AB20" i="6"/>
  <c r="AB21" i="6"/>
  <c r="AB22" i="6"/>
  <c r="AB23" i="6"/>
  <c r="AB19" i="6"/>
  <c r="AB15" i="6"/>
  <c r="M25" i="6"/>
  <c r="AA29" i="4"/>
  <c r="N29" i="4"/>
  <c r="AA28" i="4"/>
  <c r="N28" i="4"/>
  <c r="AB27" i="4"/>
  <c r="AB25" i="4"/>
  <c r="AB19" i="4"/>
  <c r="AB16" i="4"/>
  <c r="AB15" i="4"/>
  <c r="M27" i="4"/>
  <c r="Z17" i="3"/>
  <c r="L17" i="3"/>
  <c r="L16" i="3"/>
  <c r="Z16" i="3"/>
  <c r="AB15" i="3"/>
  <c r="AB11" i="3"/>
  <c r="J19" i="1"/>
  <c r="M18" i="1"/>
  <c r="AA19" i="1"/>
  <c r="AB42" i="8" l="1"/>
  <c r="AB43" i="8" s="1"/>
  <c r="AB44" i="8" s="1"/>
  <c r="AB18" i="1"/>
  <c r="AB15" i="1"/>
  <c r="AB12" i="1"/>
</calcChain>
</file>

<file path=xl/sharedStrings.xml><?xml version="1.0" encoding="utf-8"?>
<sst xmlns="http://schemas.openxmlformats.org/spreadsheetml/2006/main" count="10178" uniqueCount="1080">
  <si>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</si>
  <si>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январь</t>
  </si>
  <si>
    <t>месяц</t>
  </si>
  <si>
    <t>года</t>
  </si>
  <si>
    <t>ООО «Энергошаля», г. Екатеринбург</t>
  </si>
  <si>
    <t>наименование электросетевой организации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</si>
  <si>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</si>
  <si>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</si>
  <si>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</si>
  <si>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</si>
  <si>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показателях надежности, в т.ч. индикативных показателях надежности (0 - нет, 1 - да)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</si>
  <si>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</si>
  <si>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</si>
  <si>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>Вид объекта: КЛ, ВЛ, КВЛ, ПС, ТП, РП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</si>
  <si>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</si>
  <si>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</si>
  <si>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</si>
  <si>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</si>
  <si>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В)</t>
  </si>
  <si>
    <t>Продолжительность прекращения передачи электрической энергии, час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</si>
  <si>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</si>
  <si>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</si>
  <si>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</si>
  <si>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</si>
  <si>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</si>
  <si>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</si>
  <si>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</si>
  <si>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</si>
  <si>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</si>
  <si>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</si>
  <si>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</si>
  <si>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</si>
  <si>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</si>
  <si>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</si>
  <si>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</si>
  <si>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</si>
  <si>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</si>
  <si>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</si>
  <si>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НН (0,22-1 кВ)</t>
  </si>
  <si>
    <t>ООО «Энергошаля», г. Екатеринбург Верх-Нейвинский участок</t>
  </si>
  <si>
    <t>КВЛ</t>
  </si>
  <si>
    <t>ТП 13 фидер 3</t>
  </si>
  <si>
    <t>6 (6.3)</t>
  </si>
  <si>
    <t>13,20 2024.01.24</t>
  </si>
  <si>
    <t>13,40 2024.01.24</t>
  </si>
  <si>
    <t>В</t>
  </si>
  <si>
    <t>4.21</t>
  </si>
  <si>
    <t>ООО «Энергошаля», г. Екатеринбург Екатеринбургский участок</t>
  </si>
  <si>
    <t>КЛ</t>
  </si>
  <si>
    <t>ТП Бобер 1 ф. 1</t>
  </si>
  <si>
    <t>0.38</t>
  </si>
  <si>
    <t>18,37 2024.01.13</t>
  </si>
  <si>
    <t>18,57 2024.01.13</t>
  </si>
  <si>
    <t>ВЛ</t>
  </si>
  <si>
    <t>ПС Алексеевская, фидер Нов</t>
  </si>
  <si>
    <t>07,00 2024.01.05</t>
  </si>
  <si>
    <t>11,00 2024.01.05</t>
  </si>
  <si>
    <t>3.4.9.3</t>
  </si>
  <si>
    <t>4.13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</si>
  <si>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</si>
  <si>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</si>
  <si>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</si>
  <si>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</si>
  <si>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</si>
  <si>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</si>
  <si>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</si>
  <si>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</si>
  <si>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</si>
  <si>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</si>
  <si>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</si>
  <si>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3.4.14</t>
  </si>
  <si>
    <t>ООО «Энергошаля», г. Екатеринбург Шалинский участок</t>
  </si>
  <si>
    <t>Фидер 10 кВ "Илим- Вырубки-Унь-Пермяки-Уткинский завод"</t>
  </si>
  <si>
    <t>10 (10.5)</t>
  </si>
  <si>
    <t>ВЛ.ТП</t>
  </si>
  <si>
    <t>П</t>
  </si>
  <si>
    <t>17.01.2024.11,30</t>
  </si>
  <si>
    <t>17.01.2024.12,16</t>
  </si>
  <si>
    <t>№1 от 05.01.2024</t>
  </si>
  <si>
    <t>№2 от 13.01.2024</t>
  </si>
  <si>
    <t>№3 от 24.01.2024</t>
  </si>
  <si>
    <t>Фидер №3 "Шаля"</t>
  </si>
  <si>
    <t>ВЛ,ТП</t>
  </si>
  <si>
    <t>24.01.2024.13,00</t>
  </si>
  <si>
    <t>24.01.2024.14,30</t>
  </si>
  <si>
    <t>отпайка ВЛ-10  кВ Пастушный</t>
  </si>
  <si>
    <t>30.01.2024.13,30</t>
  </si>
  <si>
    <t>30.01.2024.15,00</t>
  </si>
  <si>
    <t>фидер "Горный щит-1", ВЛ 10 кВ, отпайка к КТП 5058</t>
  </si>
  <si>
    <t>23,00 2024.02.05</t>
  </si>
  <si>
    <t>07,30 2024.02.06</t>
  </si>
  <si>
    <t>№4 от 06.02.2024</t>
  </si>
  <si>
    <t>Фидер №6 "Сарга", отпайка на Пастушный</t>
  </si>
  <si>
    <t>14,45 2024.02.12</t>
  </si>
  <si>
    <t>17,10 2024.02.12</t>
  </si>
  <si>
    <t>Фидер №7 "Доломит"</t>
  </si>
  <si>
    <t>10,00 2024.02.29</t>
  </si>
  <si>
    <t>11,00 2024.02.29</t>
  </si>
  <si>
    <t>март</t>
  </si>
  <si>
    <t xml:space="preserve">Фидер№3 "Сабик" </t>
  </si>
  <si>
    <t>10,00 2023.03.04</t>
  </si>
  <si>
    <t>10,10 2023.03.04</t>
  </si>
  <si>
    <t xml:space="preserve">Фидер 35 кВ "Колпаковка" </t>
  </si>
  <si>
    <t>10,00 2023.03.05</t>
  </si>
  <si>
    <t>11,00 2023.03.05</t>
  </si>
  <si>
    <t>ВЛ 10 кв Московский, отпайка на п. Радость</t>
  </si>
  <si>
    <t>19,30 2024.03.08</t>
  </si>
  <si>
    <t>20,59 2024.03.08</t>
  </si>
  <si>
    <t>№5 от 08.03.2024</t>
  </si>
  <si>
    <t>3.4.9.1</t>
  </si>
  <si>
    <t xml:space="preserve">Фидер№11"Шаля" </t>
  </si>
  <si>
    <t>13,30 2023.03.19</t>
  </si>
  <si>
    <t>16,05 2023.03.19</t>
  </si>
  <si>
    <t>фидер "Водозабор"</t>
  </si>
  <si>
    <t>05,50 2024.03.20</t>
  </si>
  <si>
    <t>10,55 2024.03.20</t>
  </si>
  <si>
    <t>№6 от 20.03.2024</t>
  </si>
  <si>
    <t>фидер "Е1-1"</t>
  </si>
  <si>
    <t>18,40 2024.03.20</t>
  </si>
  <si>
    <t>№7 от 20.03.2024</t>
  </si>
  <si>
    <t>13,30 2023.03.20</t>
  </si>
  <si>
    <t>16,05 2023.03.20</t>
  </si>
  <si>
    <t>09,23 2024.03.21</t>
  </si>
  <si>
    <t>09,38 2024.03.21</t>
  </si>
  <si>
    <t>№8 от 21.03.2024</t>
  </si>
  <si>
    <t>фидер 6 "ЛПХ" ТПС Сарга</t>
  </si>
  <si>
    <t>14,20 2024.03.21</t>
  </si>
  <si>
    <t>15,20 2024.03.21</t>
  </si>
  <si>
    <t>№9 от 21.03.2024</t>
  </si>
  <si>
    <t>Заповедник 2</t>
  </si>
  <si>
    <t>20,05 2024.03.26</t>
  </si>
  <si>
    <t>20,06 2024.03.26</t>
  </si>
  <si>
    <t>№10 от 26.03.2024</t>
  </si>
  <si>
    <t>Заповедник 1</t>
  </si>
  <si>
    <t>20,11 2024.03.26</t>
  </si>
  <si>
    <t>20,12 2024.03.26</t>
  </si>
  <si>
    <t>№11 от 26.03.2024</t>
  </si>
  <si>
    <t>20,50 2024.03.26</t>
  </si>
  <si>
    <t>22,40 2024.03.26</t>
  </si>
  <si>
    <t>№12 от 26.03.2024</t>
  </si>
  <si>
    <t>Фидер 10 кВ "Унь"</t>
  </si>
  <si>
    <t>15,58 2024.03.27</t>
  </si>
  <si>
    <t>16,38 2024.03.27</t>
  </si>
  <si>
    <t>№13 от 27.03.2024</t>
  </si>
  <si>
    <t>23,30 2027.03.26</t>
  </si>
  <si>
    <t>23,31 2027.03.26</t>
  </si>
  <si>
    <t>№14 от 27.03.2024</t>
  </si>
  <si>
    <t>ТП</t>
  </si>
  <si>
    <t>ТП 13 секция 2</t>
  </si>
  <si>
    <t>17,00 2024.03.30</t>
  </si>
  <si>
    <t>17,20 2024.03.30</t>
  </si>
  <si>
    <t>№15 от 30.03.2024</t>
  </si>
  <si>
    <t>14,00 2024.04.15</t>
  </si>
  <si>
    <t>15,30 2024.04.15</t>
  </si>
  <si>
    <t>09,00 2024.04.18</t>
  </si>
  <si>
    <t>17,00 2024.04.18</t>
  </si>
  <si>
    <t>09,00 2024.04.19</t>
  </si>
  <si>
    <t>17,00 2024.04.19</t>
  </si>
  <si>
    <t>14,00 2024.04.23</t>
  </si>
  <si>
    <t>17,00 2024.04.23</t>
  </si>
  <si>
    <t>ООО «Энергошаля», г. Екатеринбург Режевской участок</t>
  </si>
  <si>
    <t>ПС</t>
  </si>
  <si>
    <t>ПС Набережная, 2 секция</t>
  </si>
  <si>
    <t>16,15 2024.04.24</t>
  </si>
  <si>
    <t>17,45 2024.04.24</t>
  </si>
  <si>
    <t>№16 от 24.04.2024</t>
  </si>
  <si>
    <t>08,00 2024.04.24</t>
  </si>
  <si>
    <t>14,00 2024.04.24</t>
  </si>
  <si>
    <t>13,30 2024.04.25</t>
  </si>
  <si>
    <t>17,00 2024.04.25</t>
  </si>
  <si>
    <t>23,20 2024.04.25</t>
  </si>
  <si>
    <t>10,40 2024.04.26</t>
  </si>
  <si>
    <t>№17 от 26.04.2024</t>
  </si>
  <si>
    <t>15,25 2024.04.26</t>
  </si>
  <si>
    <t>16,25 2024.04.26</t>
  </si>
  <si>
    <t>№18 от 26.04.2024</t>
  </si>
  <si>
    <t>10,41 2024.04.27</t>
  </si>
  <si>
    <t>11,09 2024.04.27</t>
  </si>
  <si>
    <t>№19 от 27.04.2024</t>
  </si>
  <si>
    <t>фидер "Дикая утка"</t>
  </si>
  <si>
    <t>14,00 2024.04.28</t>
  </si>
  <si>
    <t>20,10 2024.04.28</t>
  </si>
  <si>
    <t>№20 от 28.04.2024</t>
  </si>
  <si>
    <t>3.4.12.2</t>
  </si>
  <si>
    <t>14,10 2024.04.28</t>
  </si>
  <si>
    <t>14,20 2024.04.28</t>
  </si>
  <si>
    <t>№21 от 28.04.2024</t>
  </si>
  <si>
    <t>20,35 2024.04.28</t>
  </si>
  <si>
    <t>20,54 2024.04.28</t>
  </si>
  <si>
    <t>№22 от 28.04.2024</t>
  </si>
  <si>
    <t>Январь</t>
  </si>
  <si>
    <t>точки</t>
  </si>
  <si>
    <t>Февраль</t>
  </si>
  <si>
    <t>ГОД</t>
  </si>
  <si>
    <t xml:space="preserve">точки </t>
  </si>
  <si>
    <t>Март</t>
  </si>
  <si>
    <t>год</t>
  </si>
  <si>
    <t>07,00 2024.05.04</t>
  </si>
  <si>
    <t>11,45 2024.05.04</t>
  </si>
  <si>
    <t>№23 от 04.05.2024</t>
  </si>
  <si>
    <t>фидер «Лукойл-Исеть»</t>
  </si>
  <si>
    <t>08,15 2024.05.04</t>
  </si>
  <si>
    <t>№24 от 04.05.2024</t>
  </si>
  <si>
    <t>фидер 8 Хрустальная</t>
  </si>
  <si>
    <t>09,55 2024.05.04</t>
  </si>
  <si>
    <t>06,02 2024.05.05</t>
  </si>
  <si>
    <t>№25 от 05.05.2024</t>
  </si>
  <si>
    <t>ЛЭП 10 кВ ПС "Горный щит" фидер "Горный щит"</t>
  </si>
  <si>
    <t>10,30 2024.05.04</t>
  </si>
  <si>
    <t>13,30 2024.05.04</t>
  </si>
  <si>
    <t>№26 от 04.05.2024</t>
  </si>
  <si>
    <t>04,00 2024.05.05</t>
  </si>
  <si>
    <t>15,45 2024.05.05</t>
  </si>
  <si>
    <t>№27 от 05.05.2024</t>
  </si>
  <si>
    <t>15,33 2024.05.06</t>
  </si>
  <si>
    <t>21,40 2024.05.06</t>
  </si>
  <si>
    <t>№28 от 06.05.2024</t>
  </si>
  <si>
    <t>ФИД. 10 кВ "Зубр"</t>
  </si>
  <si>
    <t>22,00 2024.05.06</t>
  </si>
  <si>
    <t>01,00 2024.05.07</t>
  </si>
  <si>
    <t>09,46 2024.05.08</t>
  </si>
  <si>
    <t>14,46 2024.05.08</t>
  </si>
  <si>
    <t>№29 от 08.05.2024</t>
  </si>
  <si>
    <t>10,38 2024.05.08</t>
  </si>
  <si>
    <t>11,35 2024.05.08</t>
  </si>
  <si>
    <t>№30 от 08.05.2024</t>
  </si>
  <si>
    <t>11,20 2024.05.08</t>
  </si>
  <si>
    <t>16,40 2024.05.08</t>
  </si>
  <si>
    <t>№31 от 08.05.2024</t>
  </si>
  <si>
    <t>11,43 2024.05.08</t>
  </si>
  <si>
    <t>12,45 2024.05.08</t>
  </si>
  <si>
    <t>№32 от 08.05.2024</t>
  </si>
  <si>
    <t>18,35 2024.05.08</t>
  </si>
  <si>
    <t>№33 от 08.05.2024</t>
  </si>
  <si>
    <t>ООО «Энергошаля», г. Екатеринбург Верхне-Салдинский участок</t>
  </si>
  <si>
    <t>ПС Энергия, ввод 1, ф. Нижняя 1 ВЛ 110 кВ от ПС 110 кВ Пятилетка</t>
  </si>
  <si>
    <t>110</t>
  </si>
  <si>
    <t>19,00 2024.05.08</t>
  </si>
  <si>
    <t>00,25 2024.05.09</t>
  </si>
  <si>
    <t>№34 от 09.05.2024</t>
  </si>
  <si>
    <t>ТП 42948 яч. 6 ввод с ПС Отрадная фидер 2</t>
  </si>
  <si>
    <t>19,45 2024.05.08</t>
  </si>
  <si>
    <t>22,15 2024.05.08</t>
  </si>
  <si>
    <t>№35 от 08.05.2024</t>
  </si>
  <si>
    <t>17,30 2024.05.08</t>
  </si>
  <si>
    <t>23,40 2024.05.08</t>
  </si>
  <si>
    <t>№36 от 08.05.2024</t>
  </si>
  <si>
    <t>КЛ отпайка от опоры № 16 ВЛ 6 кВ ПС Нива (ЕЭСК) на  ТП 71847</t>
  </si>
  <si>
    <t>08,20 2024.05.09</t>
  </si>
  <si>
    <t>22,45 2024.05.09</t>
  </si>
  <si>
    <t>№37 от 09.05.2024</t>
  </si>
  <si>
    <t>12,30 2024.05.11</t>
  </si>
  <si>
    <t>15,00 2024.05.11</t>
  </si>
  <si>
    <t>№38 от 11.05.2024</t>
  </si>
  <si>
    <t>фидер "Унь" от КРУН "Кын"</t>
  </si>
  <si>
    <t>17,02 2024.05.10</t>
  </si>
  <si>
    <t>17,10 2024.05.10</t>
  </si>
  <si>
    <t>№39 от 10.05.2024</t>
  </si>
  <si>
    <t>09,30 2024.05.13</t>
  </si>
  <si>
    <t>11,25 2024.05.13</t>
  </si>
  <si>
    <t>№41 от 13.05.2024</t>
  </si>
  <si>
    <t>14,00 2024.05.16</t>
  </si>
  <si>
    <t>17,00 2024.05.16</t>
  </si>
  <si>
    <t>ПС 110/10 кВ Блочная, яч. 5, фидер "Лесная сказка 2"   к ТП 51590</t>
  </si>
  <si>
    <t>15,10 2024.05.17</t>
  </si>
  <si>
    <t>16,44 2024.05.17</t>
  </si>
  <si>
    <t>№42 от 17.05.2024</t>
  </si>
  <si>
    <t>ТП 13 яч. № 5</t>
  </si>
  <si>
    <t>10,00 2024.05.19</t>
  </si>
  <si>
    <t>15,00 2024.05.19</t>
  </si>
  <si>
    <t>№40 от 19.05.2024</t>
  </si>
  <si>
    <t>фидер Колпаковка</t>
  </si>
  <si>
    <t>10,35 2024.05.20</t>
  </si>
  <si>
    <t>16,00 2024.05.20</t>
  </si>
  <si>
    <t>10,00 2024.05.21</t>
  </si>
  <si>
    <t>11,00 2024.05.21</t>
  </si>
  <si>
    <t>18,25 2024.05.21</t>
  </si>
  <si>
    <t>21,05 2024.05.21</t>
  </si>
  <si>
    <t>№43 от 21.05.2024</t>
  </si>
  <si>
    <t>4.14</t>
  </si>
  <si>
    <t>Фидер "Унь"</t>
  </si>
  <si>
    <t>20,19 2024.05.25</t>
  </si>
  <si>
    <t>20,42 2024.05.25</t>
  </si>
  <si>
    <t>№44 от 25.05.2024</t>
  </si>
  <si>
    <t>фидер 12</t>
  </si>
  <si>
    <t>20,40 2024.05.25</t>
  </si>
  <si>
    <t>21,46 2024.05.25</t>
  </si>
  <si>
    <t>№45 от 25.05.2024</t>
  </si>
  <si>
    <t>ТП Черёмушки, фидер Чапаева и Октябрьская</t>
  </si>
  <si>
    <t>22,15 2024.05.25</t>
  </si>
  <si>
    <t>№46 от 25.05.2024</t>
  </si>
  <si>
    <t>22,16 2024.05.25</t>
  </si>
  <si>
    <t>22,49 2024.05.25</t>
  </si>
  <si>
    <t>№47 от 25.05.2024</t>
  </si>
  <si>
    <t>16,00 2024.05.28</t>
  </si>
  <si>
    <t>21,52 2024.05.28</t>
  </si>
  <si>
    <t>№48 от 28.05.2024</t>
  </si>
  <si>
    <t>16,48 2024.05.08</t>
  </si>
  <si>
    <t>10,15 2024.05.04</t>
  </si>
  <si>
    <t>фидер "Воинская часть"</t>
  </si>
  <si>
    <t>18,15 2024.06.03</t>
  </si>
  <si>
    <t>18,43 2024.06.03</t>
  </si>
  <si>
    <t>№49 от 03.06.2024</t>
  </si>
  <si>
    <t>08,15 2024.06.04</t>
  </si>
  <si>
    <t>18,50 2024.06.04</t>
  </si>
  <si>
    <t>№50 от 04.06.2024</t>
  </si>
  <si>
    <t>Фид 1 "Заводская" от ТП11 "Заводская"</t>
  </si>
  <si>
    <t>09,20 2024.06.04</t>
  </si>
  <si>
    <t>10,20 2024.06.04</t>
  </si>
  <si>
    <t>Фид 1 "Кирова" от ТП13 "Энгельса"</t>
  </si>
  <si>
    <t>09,002024.06.05</t>
  </si>
  <si>
    <t>16,30 2024.06.05</t>
  </si>
  <si>
    <t>14,00 2024.06.06</t>
  </si>
  <si>
    <t>15,09 2024.06.06</t>
  </si>
  <si>
    <t>17,43 2024.06.07</t>
  </si>
  <si>
    <t>17,44 2024.06.07</t>
  </si>
  <si>
    <t>№51 от 07.06.2024</t>
  </si>
  <si>
    <t>ВЛ 10 кв Московский, отпайка на КП Радость</t>
  </si>
  <si>
    <t>17,50 2024.06.07</t>
  </si>
  <si>
    <t>21,00 2024.06.07</t>
  </si>
  <si>
    <t>№52 от 07.06.2024</t>
  </si>
  <si>
    <t>Фид 1 "Свердлолва" от ТП1 "Пастушный"</t>
  </si>
  <si>
    <t>19,00 2024.06.07</t>
  </si>
  <si>
    <t>20,30 2024.06.07</t>
  </si>
  <si>
    <t>Фид 2 "Поселок" от ТП2 "Сабик. Поселок"</t>
  </si>
  <si>
    <t>15,00 2024.06.11</t>
  </si>
  <si>
    <t>17,00 2024.06.11</t>
  </si>
  <si>
    <t>Фид 1 "Поселок " от ТП15 "Сосновый бор"</t>
  </si>
  <si>
    <t>10,00 2024.06.12</t>
  </si>
  <si>
    <t>23,00 2024.06.12</t>
  </si>
  <si>
    <t xml:space="preserve">фидер  "ЛПХ.Илим" </t>
  </si>
  <si>
    <t>12,00 2024.06.13</t>
  </si>
  <si>
    <t>15,40 2024.06.13</t>
  </si>
  <si>
    <t>отпайка ВЛ 10 кВ от  ЛЭП 10 кВ (база «Изотоп» - ЛЭП 10 кв Мельзавода № 4) на КП "Зеленые просторы"</t>
  </si>
  <si>
    <t>14,20 2024.06.13</t>
  </si>
  <si>
    <t>00,16 2024.06.14</t>
  </si>
  <si>
    <t>№53 от 14.06.2024</t>
  </si>
  <si>
    <t>ТП 27 Медвежата, фидер № 5, КЛ 0,38 кВ</t>
  </si>
  <si>
    <t>12,20 2024.06.14</t>
  </si>
  <si>
    <t>22,50 2024.06.14</t>
  </si>
  <si>
    <t>№54 от 14.06.2024</t>
  </si>
  <si>
    <t>Фид 2 "Поселок " от ТП "2 Запрудная.Сарга"</t>
  </si>
  <si>
    <t>09,30 2024.06.14</t>
  </si>
  <si>
    <t>10,30 2024.06.14</t>
  </si>
  <si>
    <t>Фидер 10 кВ "Илим"</t>
  </si>
  <si>
    <t>09,26 2024.06.16</t>
  </si>
  <si>
    <t>14,00 2024.06.16</t>
  </si>
  <si>
    <t>№55 от 16.06.2024</t>
  </si>
  <si>
    <t>12,10 2024.06.16</t>
  </si>
  <si>
    <t>№56 от 16.06.2024</t>
  </si>
  <si>
    <t>ЛЭП 10 кВ РП 9620 - ТП71717-1</t>
  </si>
  <si>
    <t>14,28 2024.06.16</t>
  </si>
  <si>
    <t>15,20 2024.06.16</t>
  </si>
  <si>
    <t>№57 от 16.06.2024</t>
  </si>
  <si>
    <t>10,35 2024.06.17</t>
  </si>
  <si>
    <t>11,00 2024.06.17</t>
  </si>
  <si>
    <t>12,00 2024.06.18</t>
  </si>
  <si>
    <t>16,00 2024.06.18</t>
  </si>
  <si>
    <t>08,42 2024.06.19</t>
  </si>
  <si>
    <t>10,06 2024.06.19</t>
  </si>
  <si>
    <t>№58 от 19.06.2024</t>
  </si>
  <si>
    <t>10,43 2024.06.19</t>
  </si>
  <si>
    <t>21,52 2024.06.19</t>
  </si>
  <si>
    <t>№59 от 19.06.2024</t>
  </si>
  <si>
    <t>фидер "КНС"</t>
  </si>
  <si>
    <t>14,49 2024.06.19</t>
  </si>
  <si>
    <t>№60 от 19.06.2024</t>
  </si>
  <si>
    <t>КЛ 10 кВ, отпайка на ТП 60135.</t>
  </si>
  <si>
    <t>15,05 2024.06.19</t>
  </si>
  <si>
    <t>15,53 2024.06.19</t>
  </si>
  <si>
    <t>№61 от 19.06.2024</t>
  </si>
  <si>
    <t>14,50 2024.06.19</t>
  </si>
  <si>
    <t>19,22 2024.06.19</t>
  </si>
  <si>
    <t>№62 от 19.06.2024</t>
  </si>
  <si>
    <t>21,47 2024.06.19</t>
  </si>
  <si>
    <t>22,16 2024.06.19</t>
  </si>
  <si>
    <t>№63 от 19.06.2024</t>
  </si>
  <si>
    <t>ООО «Энергошаля», г. Екатеринбург .ПС 110/6 кВ "Верхние Серги"</t>
  </si>
  <si>
    <t>ВЛ, ПС</t>
  </si>
  <si>
    <t>ПС 110/6 кВ "Верхние Серги", Т1</t>
  </si>
  <si>
    <t>07,07 2024.06.20</t>
  </si>
  <si>
    <t>07,38 2024.06.20</t>
  </si>
  <si>
    <t>№63/1 от 20.06.2024</t>
  </si>
  <si>
    <t>10,38 2024.06.20</t>
  </si>
  <si>
    <t>№63/2 от 20.06.2024</t>
  </si>
  <si>
    <t>11,30 2024.06.20</t>
  </si>
  <si>
    <t>13,14 2024.06.20</t>
  </si>
  <si>
    <t>№64 от 20.06.2024</t>
  </si>
  <si>
    <t>16,30 2024.06.20</t>
  </si>
  <si>
    <t>16,20 2024.06.20</t>
  </si>
  <si>
    <t>фидер 590/3</t>
  </si>
  <si>
    <t>16,50 2024.06.21</t>
  </si>
  <si>
    <t>17,15 2024.06.21</t>
  </si>
  <si>
    <t>№65 от 21.06.2024</t>
  </si>
  <si>
    <t>фидер  590/1</t>
  </si>
  <si>
    <t>№66 от 21.06.2024</t>
  </si>
  <si>
    <t>фидер 590/2</t>
  </si>
  <si>
    <t>№67 от 21.06.2024</t>
  </si>
  <si>
    <t>Фид 1 "Школьная" от ТП "Школьная.Колпаковка"</t>
  </si>
  <si>
    <t>08,30 2024.06.22</t>
  </si>
  <si>
    <t>09,30 2024.06.22</t>
  </si>
  <si>
    <t>Вл 10 кВ "отпайка Пастушный"</t>
  </si>
  <si>
    <t>12,20 2024.06.22</t>
  </si>
  <si>
    <t>20,00 2024.06.22</t>
  </si>
  <si>
    <t>08,30 2024.06.23</t>
  </si>
  <si>
    <t>09,30 2024.06.23</t>
  </si>
  <si>
    <t>КЛ от ТП 4746 к ТП 4730</t>
  </si>
  <si>
    <t>03,00 2024.06.24</t>
  </si>
  <si>
    <t>07,10 2024.06.24</t>
  </si>
  <si>
    <t>№68 от 24.06.2024</t>
  </si>
  <si>
    <t>ООО «Энергошаля», г. Екатеринбург Богдановичский участок</t>
  </si>
  <si>
    <t>отпайка ВЛЗ 10 кВ от ВЛ 10 кВ Сельхозхимия в сторону ТП 3002</t>
  </si>
  <si>
    <t>21,00 2024.06.23</t>
  </si>
  <si>
    <t>14,00 2024.06.24</t>
  </si>
  <si>
    <t>№69 от 24.06.2024</t>
  </si>
  <si>
    <t>ВЛ 110 кВ Окунева - Реж, отпайка на ПС Набережная</t>
  </si>
  <si>
    <t>10,50 2024.06.24</t>
  </si>
  <si>
    <t>11,05 2024.06.24</t>
  </si>
  <si>
    <t>№70 от 24.06.2024</t>
  </si>
  <si>
    <t>09,30 2024.06.24</t>
  </si>
  <si>
    <t>22,00 2024.06.24</t>
  </si>
  <si>
    <t>Фид 1 "Пекарня" от ТП "Школьная.Пекарня"</t>
  </si>
  <si>
    <t>10,10 2024.06.24</t>
  </si>
  <si>
    <t>10,40 2024.06.24</t>
  </si>
  <si>
    <t>08,50 2024.06.25</t>
  </si>
  <si>
    <t>20,40 2024.06.25</t>
  </si>
  <si>
    <t>Фид 1 "ФАП" от ТП "ФАПю Илим"</t>
  </si>
  <si>
    <t>08,40 2024.06.25</t>
  </si>
  <si>
    <t>11,30 2024.06.25</t>
  </si>
  <si>
    <t>13,40 2024.06.26</t>
  </si>
  <si>
    <t>19,20 2024.06.26</t>
  </si>
  <si>
    <t>07,33 2024.06.29</t>
  </si>
  <si>
    <t>07,34 2024.06.29</t>
  </si>
  <si>
    <t>№71 от 29.06.2024</t>
  </si>
  <si>
    <t>09,15 2024.06.29</t>
  </si>
  <si>
    <t>22,25 2024.06.29</t>
  </si>
  <si>
    <t>№72 от 29.06.2024</t>
  </si>
  <si>
    <t>Парк Совята ТП-8 (72172), линия 3</t>
  </si>
  <si>
    <t>12,18 2024.06.29</t>
  </si>
  <si>
    <t>14,05 2024.06.29</t>
  </si>
  <si>
    <t>№73 от 29.06.2024</t>
  </si>
  <si>
    <t>4.12</t>
  </si>
  <si>
    <t>фидер  Пермяки, Вырубки</t>
  </si>
  <si>
    <t>11,00 2024.06.29</t>
  </si>
  <si>
    <t>15,20 2024.06.29</t>
  </si>
  <si>
    <t>№74 от 29.06.2024</t>
  </si>
  <si>
    <t>фидер Поповка</t>
  </si>
  <si>
    <t>12,17 2024.06.29</t>
  </si>
  <si>
    <t>16,17 2024.06.29</t>
  </si>
  <si>
    <t>№75 от 29.06.2024</t>
  </si>
  <si>
    <t>ТП 33 фидер Свердлова</t>
  </si>
  <si>
    <t>15,36 2024.06.29</t>
  </si>
  <si>
    <t>16,10 2024.06.29</t>
  </si>
  <si>
    <t>№76 от 29.06.2024</t>
  </si>
  <si>
    <t>15,50 2024.06.29</t>
  </si>
  <si>
    <t>18,56 2024.06.29</t>
  </si>
  <si>
    <t>№77 от 29.06.2024</t>
  </si>
  <si>
    <t>За июнь</t>
  </si>
  <si>
    <t>С начала года</t>
  </si>
  <si>
    <t>16,55 2024.06.20</t>
  </si>
  <si>
    <t>Откорректирована для загрузки. Данные не изменились</t>
  </si>
  <si>
    <t>ВЛ-10 кВ,фидер №3 "Шаля"</t>
  </si>
  <si>
    <t>15,00 2024.07.01</t>
  </si>
  <si>
    <t>20,39 2024.07.01</t>
  </si>
  <si>
    <t>№78 от 01.07.2024</t>
  </si>
  <si>
    <t>3.4.12.3</t>
  </si>
  <si>
    <t>ВЛ-10 кВ,фидер "Колпаковка"</t>
  </si>
  <si>
    <t>16,20 2024.07.01</t>
  </si>
  <si>
    <t>20,25 2024.07.01</t>
  </si>
  <si>
    <t>№79 от 01.07.2024</t>
  </si>
  <si>
    <t>4.11</t>
  </si>
  <si>
    <t>18,25 2024.07.01</t>
  </si>
  <si>
    <t>17,25 2024.07.02</t>
  </si>
  <si>
    <t>№80 от 02.07.2024</t>
  </si>
  <si>
    <t>09,40 2024.07.02</t>
  </si>
  <si>
    <t>10,00 2024.07.02</t>
  </si>
  <si>
    <t>11,00 2024.07.02</t>
  </si>
  <si>
    <t>ТП-8 "Рабочая. Колпаковка"</t>
  </si>
  <si>
    <t>13,00 2024.07.02</t>
  </si>
  <si>
    <t>15,00 2024.07.02</t>
  </si>
  <si>
    <t>Кольцово.Фидер 590/1</t>
  </si>
  <si>
    <t>06,00 2024.07.02</t>
  </si>
  <si>
    <t>16,30 2024.07.02</t>
  </si>
  <si>
    <t>15,37 2024.07.02</t>
  </si>
  <si>
    <t>16,09 2024.07.02</t>
  </si>
  <si>
    <t>№81 от 02.07.2024</t>
  </si>
  <si>
    <t>14,53 2024.07.04</t>
  </si>
  <si>
    <t>16,23 2024.07.04</t>
  </si>
  <si>
    <t>№82 от 04.07.2024</t>
  </si>
  <si>
    <t>ввод № 1 от РП 6200, ввод № 2 от РП 6200</t>
  </si>
  <si>
    <t>15,45 2024.07.04</t>
  </si>
  <si>
    <t>18,21 2024.07.04</t>
  </si>
  <si>
    <t>№83 от 04.07.2024</t>
  </si>
  <si>
    <t>отпайка от ЛЭП 10 кВ РП 6200 - ТП 14063 в сторону ТП 14063</t>
  </si>
  <si>
    <t>№84 от 04.07.2024</t>
  </si>
  <si>
    <t>ввод 1 и ввод 2 фидера РП 273-2914(2915) в ТП 2914</t>
  </si>
  <si>
    <t>№85 от 04.07.2024</t>
  </si>
  <si>
    <t>РП 857, ввод 1, ввод 2 с ПС Ефимовская</t>
  </si>
  <si>
    <t>16,25 2024.07.04</t>
  </si>
  <si>
    <t>18,17 2024.07.04</t>
  </si>
  <si>
    <t>№86 от 04.07.2024</t>
  </si>
  <si>
    <t>13,35 2024.07.05</t>
  </si>
  <si>
    <t>15,30 2024.07.05</t>
  </si>
  <si>
    <t>№87 от 05.07.2024</t>
  </si>
  <si>
    <t>Фид 1 "Кирова" от ТП "Галины Селетовой"</t>
  </si>
  <si>
    <t>10,40 2024.07.06</t>
  </si>
  <si>
    <t>11,40 2024.07.06</t>
  </si>
  <si>
    <t>Фид 1 "" Советская " от ТП "2 Советская Колпаковка"</t>
  </si>
  <si>
    <t>08,30 2024.07.07</t>
  </si>
  <si>
    <t>10,30 2024.07.07</t>
  </si>
  <si>
    <t>фидер 10 кВ "Илим"</t>
  </si>
  <si>
    <t>15,00 2024.07.07</t>
  </si>
  <si>
    <t>17,20 2024.07.07</t>
  </si>
  <si>
    <t>№88 от 07.07.2024</t>
  </si>
  <si>
    <t xml:space="preserve">Фидер№4 "Сабик" </t>
  </si>
  <si>
    <t>ТП 23, РУ 0,38 кВ, ф. 1, ф. 2, ф. 3, ф. 4.</t>
  </si>
  <si>
    <t>10,00 2024.07.09</t>
  </si>
  <si>
    <t>12,00 2024.07.09</t>
  </si>
  <si>
    <t>№89 от 08.07.2024</t>
  </si>
  <si>
    <t>14,30 2024.07.09</t>
  </si>
  <si>
    <t>Фид 1 "Быт" от ТП "2 запрудная. Сарга"</t>
  </si>
  <si>
    <t>09,20 2024.07.09</t>
  </si>
  <si>
    <t>11,20 2024.07.09</t>
  </si>
  <si>
    <t>Фид 1 "Быт" от ТП 13 "Энгельса"</t>
  </si>
  <si>
    <t>10,452024.07.09</t>
  </si>
  <si>
    <t>11,45 2024.07.09</t>
  </si>
  <si>
    <t>09,40 2024.07.10</t>
  </si>
  <si>
    <t>11,40 2024.07.10</t>
  </si>
  <si>
    <t>10,15 2024.07.10</t>
  </si>
  <si>
    <t>11,15 2024.07.10</t>
  </si>
  <si>
    <t>Фид 1 "Быт" от ТП "Вырубки"</t>
  </si>
  <si>
    <t>ВЛ.</t>
  </si>
  <si>
    <t>09,00 2024.07.11</t>
  </si>
  <si>
    <t>11,152024.07.11</t>
  </si>
  <si>
    <t>Фид 1 "Свердлова" от ТП7 "Свердлова.Шаля"</t>
  </si>
  <si>
    <t>14,00 2024.07.12</t>
  </si>
  <si>
    <t>16,20 2024.07.12</t>
  </si>
  <si>
    <t>09,55 2024.07.13</t>
  </si>
  <si>
    <t>17,30 2024.07.13</t>
  </si>
  <si>
    <t>19,15 2024.07.15</t>
  </si>
  <si>
    <t>19,45 2024.07.15</t>
  </si>
  <si>
    <t>ВЛ, ТП</t>
  </si>
  <si>
    <t>№90от 15.07.2024</t>
  </si>
  <si>
    <t>10,00 2024.07.16</t>
  </si>
  <si>
    <t>11,00 2024.07.16</t>
  </si>
  <si>
    <t>06,00 2024.07.16</t>
  </si>
  <si>
    <t>18,50 2024.07.16</t>
  </si>
  <si>
    <t>Фид 1 "Быт" от ТП 8 "Урицкого"</t>
  </si>
  <si>
    <t>13,50 2024.07.16</t>
  </si>
  <si>
    <t>14,50 2024.07.16</t>
  </si>
  <si>
    <t>35</t>
  </si>
  <si>
    <t>17,50 2024.07.18</t>
  </si>
  <si>
    <t>20,30 2024.07.18</t>
  </si>
  <si>
    <t>№91 от 18.07.2024</t>
  </si>
  <si>
    <t>08,08 2024.07.21</t>
  </si>
  <si>
    <t>13,20 2024.07.21</t>
  </si>
  <si>
    <t>№92 от 21.07.2024</t>
  </si>
  <si>
    <t>Фид 1 "Заводская " от ТП 11 "Заводская"</t>
  </si>
  <si>
    <t>10,00 2024.07.22</t>
  </si>
  <si>
    <t>11,00 2024.07.22</t>
  </si>
  <si>
    <t>13,00 2024.07.22</t>
  </si>
  <si>
    <t>16,00 2024.07.22</t>
  </si>
  <si>
    <t>09,00 2024.07.23</t>
  </si>
  <si>
    <t>17,00 2024.07.23</t>
  </si>
  <si>
    <t>22,00 2024.07.22</t>
  </si>
  <si>
    <t>22,00 2024.07.23</t>
  </si>
  <si>
    <t>№93 от 23.07.2024</t>
  </si>
  <si>
    <t>15,00 2024.07.24</t>
  </si>
  <si>
    <t>22,40 2024.07.24</t>
  </si>
  <si>
    <t>№94 от 24.07.2024</t>
  </si>
  <si>
    <t>Кольцово.Фидер 590/2</t>
  </si>
  <si>
    <t>10,00 2024.07.24</t>
  </si>
  <si>
    <t>16,30 2024.07.24</t>
  </si>
  <si>
    <t>15,50 2024.07.25</t>
  </si>
  <si>
    <t>18,14 2024.07.25</t>
  </si>
  <si>
    <t>№95 от 25.07.2024</t>
  </si>
  <si>
    <t>Фид 2 "Чкалова " от ТП 7 "Свердлова"</t>
  </si>
  <si>
    <t>13,00 2024.07.26</t>
  </si>
  <si>
    <t>15,00 2024.07.26</t>
  </si>
  <si>
    <t>13,40 2024.07.26</t>
  </si>
  <si>
    <t>14,10 2024.07.26</t>
  </si>
  <si>
    <t>№96 от 26.07.2024</t>
  </si>
  <si>
    <t>17,40 2024.07.27</t>
  </si>
  <si>
    <t>18,20 2024.07.27</t>
  </si>
  <si>
    <t>№967от 27.07.2024</t>
  </si>
  <si>
    <t>20,25 2024.07.27</t>
  </si>
  <si>
    <t>08,10 2024.07.28</t>
  </si>
  <si>
    <t>№98 от 28.07.2024</t>
  </si>
  <si>
    <t>20,20 2024.07.27</t>
  </si>
  <si>
    <t>23,55 2024.07.27</t>
  </si>
  <si>
    <t>№99 от 27.07.2024</t>
  </si>
  <si>
    <t>22,15 2024.07.27</t>
  </si>
  <si>
    <t>00,50 2024.07.28</t>
  </si>
  <si>
    <t>№100 от 28.07.2024</t>
  </si>
  <si>
    <t>Фид 3 "Пожарка " от ТП 14 "Столовая"</t>
  </si>
  <si>
    <t>10,00 2024.07.29</t>
  </si>
  <si>
    <t>11,20 2024.07.29</t>
  </si>
  <si>
    <t>Фид 2 "Свердлова" от ТП 8 "Урицкого"</t>
  </si>
  <si>
    <t>10,00 2024.07.30</t>
  </si>
  <si>
    <t>Фид 2 "быт" от ТП 3 "Фрунзе 2"</t>
  </si>
  <si>
    <t>09,00 2024.07.31</t>
  </si>
  <si>
    <t>11,00 2024.07.31</t>
  </si>
  <si>
    <t>с начала года</t>
  </si>
  <si>
    <t>с начаа года</t>
  </si>
  <si>
    <t>за месяц</t>
  </si>
  <si>
    <t>saifi</t>
  </si>
  <si>
    <t>saidi</t>
  </si>
  <si>
    <t>09,50 2024.07.08</t>
  </si>
  <si>
    <t>17,00 2024.07.08</t>
  </si>
  <si>
    <t>12,00 2024.07.29</t>
  </si>
  <si>
    <t>12,20 2024.07.30</t>
  </si>
  <si>
    <t>Фид. Колпаковка. Отпайка ул Лесная</t>
  </si>
  <si>
    <t>10,00 2024.08.01</t>
  </si>
  <si>
    <t>16,00 2024.08.01</t>
  </si>
  <si>
    <t>ВЛ "Зеленоборский"</t>
  </si>
  <si>
    <t>13,00 2024.08.01</t>
  </si>
  <si>
    <t xml:space="preserve">Фид. №7 Доломит </t>
  </si>
  <si>
    <t>09,00 2024.08.02</t>
  </si>
  <si>
    <t>10,00 2024.08.02</t>
  </si>
  <si>
    <t>Фид 2 "Быт" от ТП 3 "Фрунзе 2"</t>
  </si>
  <si>
    <t>12,00 2024.08.02</t>
  </si>
  <si>
    <t>ТП 13 фидер 4</t>
  </si>
  <si>
    <t>19,00 2024.08.02</t>
  </si>
  <si>
    <t>15,00 2024.08.03</t>
  </si>
  <si>
    <t>№101 от 03.08.2024</t>
  </si>
  <si>
    <t>13,56 2024.08.05</t>
  </si>
  <si>
    <t>14,12 2024.08.05</t>
  </si>
  <si>
    <t>№102 от 05.08.2024</t>
  </si>
  <si>
    <t>Фид 1 "Быт" от ТП 3"Фап. Илим"</t>
  </si>
  <si>
    <t>16,30 2024.08.05</t>
  </si>
  <si>
    <t>18,00 2024.08.05</t>
  </si>
  <si>
    <t>ВЛ-35 кВ Колпаковка от ТПС Шаля</t>
  </si>
  <si>
    <t>07,58 2024.08.06</t>
  </si>
  <si>
    <t>09,35 2024.08.06</t>
  </si>
  <si>
    <t>№103от 06.08.2024</t>
  </si>
  <si>
    <t>3.4.8.3</t>
  </si>
  <si>
    <t>ТП 13 секция 1</t>
  </si>
  <si>
    <t>09,30 2024.08.06</t>
  </si>
  <si>
    <t>09,50 2024.08.06</t>
  </si>
  <si>
    <t>№104 от 06.08.2024</t>
  </si>
  <si>
    <t>ВЛ-6 кВ</t>
  </si>
  <si>
    <t>14,50 2024.08.06</t>
  </si>
  <si>
    <t>№105 от 06.08.2024</t>
  </si>
  <si>
    <t>ТП 2 фидер "Ленина"</t>
  </si>
  <si>
    <t>12,31 2024.08.06</t>
  </si>
  <si>
    <t>14,43 2024.08.06</t>
  </si>
  <si>
    <t>№106 от 06.08.2024</t>
  </si>
  <si>
    <t>3.4.8.2</t>
  </si>
  <si>
    <t>Фид 1 "Кирова" от ТП 4"Гараж. Илим"</t>
  </si>
  <si>
    <t>16,30 2024.08.06</t>
  </si>
  <si>
    <t>17,20 2024.08.06</t>
  </si>
  <si>
    <t>08,20 2024.08.07</t>
  </si>
  <si>
    <t>10,20 2024.08.07</t>
  </si>
  <si>
    <t>13,30 2024.08.07</t>
  </si>
  <si>
    <t>15,40 2024.08.07</t>
  </si>
  <si>
    <t>10,40 2024.08.08</t>
  </si>
  <si>
    <t>15,00 2024.08.08</t>
  </si>
  <si>
    <t>14,00 2024.08.09</t>
  </si>
  <si>
    <t>16,00 2024.08.09</t>
  </si>
  <si>
    <t>ТП 8 фидер "Серова, Линейная"</t>
  </si>
  <si>
    <t>09,00 2024.08.08</t>
  </si>
  <si>
    <t>11,00 2024.08.08</t>
  </si>
  <si>
    <t>ввод 9561-1 на ТП 71391</t>
  </si>
  <si>
    <t>01,10 2024.08.10</t>
  </si>
  <si>
    <t>03,50 2024.08.10</t>
  </si>
  <si>
    <t>№107 от 10.08.2024</t>
  </si>
  <si>
    <t>ТП 5 "Некрасова.Шаля" фидер "Чкалова"</t>
  </si>
  <si>
    <t>13,30 2024.08.12</t>
  </si>
  <si>
    <t>14,30 2024.08.12</t>
  </si>
  <si>
    <t>09,30 2024.08.14</t>
  </si>
  <si>
    <t>10,30 2024.08.14</t>
  </si>
  <si>
    <t>14,00 2024.08.14</t>
  </si>
  <si>
    <t>17,00 2024.08.14</t>
  </si>
  <si>
    <t>ТП  "Юбилейная". Фид быт</t>
  </si>
  <si>
    <t>08,25 2024.08.14</t>
  </si>
  <si>
    <t>11,25 2024.08.14</t>
  </si>
  <si>
    <t>12,45 2024.08.14</t>
  </si>
  <si>
    <t>16,00 2024.08.14</t>
  </si>
  <si>
    <t>№108 от 14.08.2024</t>
  </si>
  <si>
    <t>ввод в ТП 4820 с ТП 4088</t>
  </si>
  <si>
    <t>08,00 2024.08.17</t>
  </si>
  <si>
    <t>16,55 2024.08.17</t>
  </si>
  <si>
    <t>№109 от 17.08.2024</t>
  </si>
  <si>
    <t>09,50 2024.08.19</t>
  </si>
  <si>
    <t>15,10 2024.08.19</t>
  </si>
  <si>
    <t>ТП 1  "Пастушный". Фид 2 быт</t>
  </si>
  <si>
    <t>10,20 2024.08.19</t>
  </si>
  <si>
    <t>12,20 2024.08.19</t>
  </si>
  <si>
    <t>ТП 13 Шпаньковка фидер № 1 ШРП № 3</t>
  </si>
  <si>
    <t>22,46 2024.08.19</t>
  </si>
  <si>
    <t>02,50 2024.08.20</t>
  </si>
  <si>
    <t>№110 от 19.08.2024</t>
  </si>
  <si>
    <t>ТП5  "8 Марта Сарга". Фид 1"Некрасова"</t>
  </si>
  <si>
    <t>10,00 2024.08.20</t>
  </si>
  <si>
    <t>12,20 2024.08.20</t>
  </si>
  <si>
    <t>ВЛ 10 кВ "Заповедник 1", Вл-10 кВ "Заповедник 2"</t>
  </si>
  <si>
    <t>10,00 2024.08.22</t>
  </si>
  <si>
    <t>14,00 2024.08.22</t>
  </si>
  <si>
    <t>10,00 2024.08.23</t>
  </si>
  <si>
    <t>13,00 2024.08.23</t>
  </si>
  <si>
    <t>01,20 2024.08.24</t>
  </si>
  <si>
    <t>04,30 2024.08.24</t>
  </si>
  <si>
    <t>№111 от 24.08.2024</t>
  </si>
  <si>
    <t xml:space="preserve">Фидер№11"Шаля"," КНС" </t>
  </si>
  <si>
    <t>09,30 2024.08.26</t>
  </si>
  <si>
    <t>16,00 2024.08.26</t>
  </si>
  <si>
    <t>ЛЭП 10 кВ ПС "Горный щит" фидер "Горный щит" к ТП 20008 "Красная поляна"</t>
  </si>
  <si>
    <t>07,30 2024.08.27</t>
  </si>
  <si>
    <t>17,04 2024.08.27</t>
  </si>
  <si>
    <t>№112 от 27.08.2024</t>
  </si>
  <si>
    <t>09,00 2024.08.27</t>
  </si>
  <si>
    <t>17,00 2024.08.27</t>
  </si>
  <si>
    <t>09,00 2024.08.28</t>
  </si>
  <si>
    <t>16,00 2024.08.28</t>
  </si>
  <si>
    <t>ТП Яблоко, фидер Первомайская (РЖД)</t>
  </si>
  <si>
    <t>23,14 2024.08.28</t>
  </si>
  <si>
    <t>23,30 2024.08.28</t>
  </si>
  <si>
    <t>№113 от 28.08.2024</t>
  </si>
  <si>
    <t>11,00 2024.08.28</t>
  </si>
  <si>
    <t>17,00 2024.08.28</t>
  </si>
  <si>
    <t>21,30 2024.08.28</t>
  </si>
  <si>
    <t>01,30 2024.08.29</t>
  </si>
  <si>
    <t>№114 от 29.08.2024</t>
  </si>
  <si>
    <t>09,00 2024.08.29</t>
  </si>
  <si>
    <t>16,00 2024.08.29</t>
  </si>
  <si>
    <t>09,00 2024.08.30</t>
  </si>
  <si>
    <t>19,00 2024.08.30</t>
  </si>
  <si>
    <t>09,00 2024.09.02</t>
  </si>
  <si>
    <t>17,00 2024.09.02</t>
  </si>
  <si>
    <t>РП</t>
  </si>
  <si>
    <t>РП 8040, РУ 10 кВ, отходящая КЛ на ТП 1354</t>
  </si>
  <si>
    <t>15,30 2024.09.02</t>
  </si>
  <si>
    <t>17,11 2024.09.02</t>
  </si>
  <si>
    <t>№115 от 02.09.2024</t>
  </si>
  <si>
    <t>3.4.8.1</t>
  </si>
  <si>
    <t>08,40 2024.09.03</t>
  </si>
  <si>
    <t>15,40 2024.09.03</t>
  </si>
  <si>
    <t xml:space="preserve">фидер 6 "ЛПХ" ТПС Сарга, отпайка на Пастушный </t>
  </si>
  <si>
    <t>09,00 2024.09.04</t>
  </si>
  <si>
    <t>14,00 2024.09.04</t>
  </si>
  <si>
    <t>ТП14  "Столовая". Фид 1"Кирова, Асламова"</t>
  </si>
  <si>
    <t>16,00 2024.09.04</t>
  </si>
  <si>
    <t>ТП  "Дом Свердлова". Фид 1"Быт"</t>
  </si>
  <si>
    <t>09,00 2024.09.05</t>
  </si>
  <si>
    <t>12,00 2024.09.05</t>
  </si>
  <si>
    <t>13,00 2024.09.06</t>
  </si>
  <si>
    <t>21,00 2024.09.06</t>
  </si>
  <si>
    <t>фидер "Привокзальная". Пастушный</t>
  </si>
  <si>
    <t>07,40 2024.09.08</t>
  </si>
  <si>
    <t>09,05 2024.09.08</t>
  </si>
  <si>
    <t>№116 от 08.09.2024</t>
  </si>
  <si>
    <t>14,30 2024.09.09</t>
  </si>
  <si>
    <t>15,30 2024.09.09</t>
  </si>
  <si>
    <t>09,00 2024.09.10</t>
  </si>
  <si>
    <t>15,00 2024.09.10</t>
  </si>
  <si>
    <t>09,30 2024.09.11</t>
  </si>
  <si>
    <t>16,30 2024.09.11</t>
  </si>
  <si>
    <t>13,00 2024.09.11</t>
  </si>
  <si>
    <t>16,00 2024.09.11</t>
  </si>
  <si>
    <t>13,00 2024.09.12</t>
  </si>
  <si>
    <t>16,00 2024.09.12</t>
  </si>
  <si>
    <t>10,00 2024.09.13</t>
  </si>
  <si>
    <t>16,00 2024.09.13</t>
  </si>
  <si>
    <t>10,00 2024.09.16</t>
  </si>
  <si>
    <t>18,00 2024.09.16</t>
  </si>
  <si>
    <t>10,00 2024.09.17</t>
  </si>
  <si>
    <t>14,30 2024.09.17</t>
  </si>
  <si>
    <t>ТП 13 ввод 1, ввод 2</t>
  </si>
  <si>
    <t>13,30 2024.09.17</t>
  </si>
  <si>
    <t>20,00 2024.09.17</t>
  </si>
  <si>
    <t>АО «Облкоммунэнерго», г. Екатеринбург</t>
  </si>
  <si>
    <t>№117 от 17.09.2024</t>
  </si>
  <si>
    <t>13,30 2024.09.18</t>
  </si>
  <si>
    <t>17,30 2024.09.18</t>
  </si>
  <si>
    <t>Фид 2 "быт" от ТП 39 "Лесная"</t>
  </si>
  <si>
    <t>16,00 2024.09.18</t>
  </si>
  <si>
    <t>17,00 2024.09.18</t>
  </si>
  <si>
    <t>ВЛ 6 кВ ПС Нива - ТП 1850 с отпайками к ТП 71847</t>
  </si>
  <si>
    <t>02,00 2024.09.19</t>
  </si>
  <si>
    <t>№118 от 19.09.2024</t>
  </si>
  <si>
    <t>10,00 2024.09.19</t>
  </si>
  <si>
    <t>16,00 2024.09.19</t>
  </si>
  <si>
    <t>11,30 2024.09.19</t>
  </si>
  <si>
    <t>13,50 2024.09.19</t>
  </si>
  <si>
    <t>№119 от 19.09.2024</t>
  </si>
  <si>
    <t>11,302024.09.22</t>
  </si>
  <si>
    <t>15,00 2024.09.22</t>
  </si>
  <si>
    <t>12,50 2024.09.23</t>
  </si>
  <si>
    <t>19,30 2024.09.23</t>
  </si>
  <si>
    <t>№120 от 23.09.2024</t>
  </si>
  <si>
    <t>16,00 2024.09.23</t>
  </si>
  <si>
    <t>18,00 2024.09.23</t>
  </si>
  <si>
    <t>23,00 2024.09.23</t>
  </si>
  <si>
    <t>17,30 2024.09.24</t>
  </si>
  <si>
    <t>№121 от 24.09.2024</t>
  </si>
  <si>
    <t>ТП71847 "Южный Исток"</t>
  </si>
  <si>
    <t>11,00 2024.09.25</t>
  </si>
  <si>
    <t>17,00 2024.09.25</t>
  </si>
  <si>
    <t>13,00 2024.09.26</t>
  </si>
  <si>
    <t>15,30 2024.09.26</t>
  </si>
  <si>
    <t>Фид1 "быт" от Трансформаторного пункта  "Доломит"</t>
  </si>
  <si>
    <t>11,30 2024.09.30</t>
  </si>
  <si>
    <t>13,30 2024.09.30</t>
  </si>
  <si>
    <t>13,30 2024.10.01</t>
  </si>
  <si>
    <t>16,30 2024.10.01</t>
  </si>
  <si>
    <t>13,50 2024.10.08</t>
  </si>
  <si>
    <t>15,50 2024.10.08</t>
  </si>
  <si>
    <t>09,45 2024.10.09</t>
  </si>
  <si>
    <t>09,55 2024.10.09</t>
  </si>
  <si>
    <t>№122 от 09.10.2024</t>
  </si>
  <si>
    <t>10,00 2024.10.10</t>
  </si>
  <si>
    <t>11,00 2024.10.10</t>
  </si>
  <si>
    <t>07,07 2024.10.11</t>
  </si>
  <si>
    <t>07,51 2024.10.11</t>
  </si>
  <si>
    <t>13,00 2024.10.14</t>
  </si>
  <si>
    <t>16,00 2024.10.14</t>
  </si>
  <si>
    <t>11,25 2024.10.16</t>
  </si>
  <si>
    <t>19,05 2024.10.16</t>
  </si>
  <si>
    <t>№130 от 16.10.2024</t>
  </si>
  <si>
    <t>13,30 2024.10.16</t>
  </si>
  <si>
    <t>15,00 2024.10.16</t>
  </si>
  <si>
    <t>Фидер КНС, Фид Илим, Фид Пермяки, Вырубки</t>
  </si>
  <si>
    <t>06,54 2024.10.17</t>
  </si>
  <si>
    <t>09,34 2024.10.17</t>
  </si>
  <si>
    <t>№123 от 17.10.2024</t>
  </si>
  <si>
    <t>09,00 2024.10.18</t>
  </si>
  <si>
    <t>15,302024.10.18</t>
  </si>
  <si>
    <t>ЦРП 1 фидер № 3</t>
  </si>
  <si>
    <t>15,16 2024.10.21</t>
  </si>
  <si>
    <t>15,30 2024.10.21</t>
  </si>
  <si>
    <t>№124 от 21.10.2024</t>
  </si>
  <si>
    <t>14,30 2024.10.22</t>
  </si>
  <si>
    <t>15,55 2024.10.22</t>
  </si>
  <si>
    <t>фидер 3</t>
  </si>
  <si>
    <t>00,38 2024.10.23</t>
  </si>
  <si>
    <t>02,01 2024.10.23</t>
  </si>
  <si>
    <t>№125 от 23.10.2024</t>
  </si>
  <si>
    <t>02,44 2024.10.23</t>
  </si>
  <si>
    <t>09,04 2024.10.23</t>
  </si>
  <si>
    <t>№126 от 23.10.2024</t>
  </si>
  <si>
    <t>Фид 1 "Быт" от ТП 5"Некрасова"</t>
  </si>
  <si>
    <t>09,00 2024.10.23</t>
  </si>
  <si>
    <t>12,00 2024.10.23</t>
  </si>
  <si>
    <t>ЦРП 1 фидер № 7</t>
  </si>
  <si>
    <t>12,00 2024.10.27</t>
  </si>
  <si>
    <t>12,20 2024.10.27</t>
  </si>
  <si>
    <t>05,00 2024.10.30</t>
  </si>
  <si>
    <t>05,01 2024.10.30</t>
  </si>
  <si>
    <t>№127 от 30.10.2024</t>
  </si>
  <si>
    <t>Фид 1 "Быт" от ТП 4"Центр. Сарга"</t>
  </si>
  <si>
    <t>11,30 2024.10.31</t>
  </si>
  <si>
    <t>12,30 2024.10.31</t>
  </si>
  <si>
    <t>13,00 2024.10.31</t>
  </si>
  <si>
    <t>15,00 2024.10.31</t>
  </si>
  <si>
    <t>Фид 1 "Кирова" от ТП 4"Гараж.Илим"</t>
  </si>
  <si>
    <t>19,50 2024.10.31</t>
  </si>
  <si>
    <t>22,50 2024.10.31</t>
  </si>
  <si>
    <t>№128 от 31.10.2024</t>
  </si>
  <si>
    <t>№129 от 11.10.2024</t>
  </si>
  <si>
    <t>ООО «Энергошаля», г. Екатеринбург. В-Сергинский  участок. ПС 110/35/6 кВ "Верхние Серги"</t>
  </si>
  <si>
    <t>1 секция 6 кВ</t>
  </si>
  <si>
    <t>23,10 2024.10.07</t>
  </si>
  <si>
    <t>23,20 2024.10.07</t>
  </si>
  <si>
    <t>№131 от 07.10.2024</t>
  </si>
  <si>
    <t>6(6,3)</t>
  </si>
  <si>
    <t>Фид 1 "Культуры" от ТП 5".Илим"</t>
  </si>
  <si>
    <t>11,10 2024.11.01</t>
  </si>
  <si>
    <t>16,10 2024.11.01</t>
  </si>
  <si>
    <t>17,10 2024.11.02</t>
  </si>
  <si>
    <t>17,48 2024.11.02</t>
  </si>
  <si>
    <t>№132 от 02.11.2024</t>
  </si>
  <si>
    <t>Фидер № 3 п. Сабик</t>
  </si>
  <si>
    <t>00,30 2024.11.03</t>
  </si>
  <si>
    <t>11,35 2024.11.03</t>
  </si>
  <si>
    <t>№133 от 03.11.2024</t>
  </si>
  <si>
    <t>11,08 2024.11.03</t>
  </si>
  <si>
    <t>16,30 2024.11.03</t>
  </si>
  <si>
    <t>№134 от 03.11.2024</t>
  </si>
  <si>
    <t>ТП Галины Селетовой, фидер Галины Селетовой</t>
  </si>
  <si>
    <t>15,30 2024.11.03</t>
  </si>
  <si>
    <t>22,30 2024.11.03</t>
  </si>
  <si>
    <t>№135 от 03.11.2024</t>
  </si>
  <si>
    <t>12,50 2024.11.03</t>
  </si>
  <si>
    <t>17,40 2024.11.03</t>
  </si>
  <si>
    <t>фидер «Золотой карп»</t>
  </si>
  <si>
    <t>11,00 2024.11.05</t>
  </si>
  <si>
    <t>18,00 2024.11.05</t>
  </si>
  <si>
    <t>10,00 2024.11.08</t>
  </si>
  <si>
    <t>14,40 2024.11.08</t>
  </si>
  <si>
    <t>ТП25157</t>
  </si>
  <si>
    <t>10,00 2024.11.10</t>
  </si>
  <si>
    <t>11,30 2024.11.10</t>
  </si>
  <si>
    <t>11,00 2024.11.12</t>
  </si>
  <si>
    <t>12,05 2024.11.12</t>
  </si>
  <si>
    <t>№136 от 12.11.2024</t>
  </si>
  <si>
    <t>Фид 1 "П.Коммуны " от ТП 13"Энгельса"</t>
  </si>
  <si>
    <t>14,30 2024.11.14</t>
  </si>
  <si>
    <t>15,20 2024.11.14</t>
  </si>
  <si>
    <t>Фид 1 "Советская " от ТП 8"Урицкого"</t>
  </si>
  <si>
    <t>15,20 2024.11.01</t>
  </si>
  <si>
    <t>16,00 2024.11.16</t>
  </si>
  <si>
    <t>16,32 2024.11.16</t>
  </si>
  <si>
    <t>№137 от 16.11.2024</t>
  </si>
  <si>
    <t>фидер Вырубки</t>
  </si>
  <si>
    <t>03,10 2024.11.17</t>
  </si>
  <si>
    <t>15,28 2024.11.17</t>
  </si>
  <si>
    <t>№138 от 17.11.2024</t>
  </si>
  <si>
    <t>14,35 2024.11.20</t>
  </si>
  <si>
    <t>15,15 2024.11.20</t>
  </si>
  <si>
    <t>ТП 46 " Калинина"</t>
  </si>
  <si>
    <t>16,55 2024.11.20</t>
  </si>
  <si>
    <t>14,35 2024.11.21</t>
  </si>
  <si>
    <t>16,55 2024.11.21</t>
  </si>
  <si>
    <t>11,20 2024.11.21</t>
  </si>
  <si>
    <t>11,22 2024.11.21</t>
  </si>
  <si>
    <t>№139 от 21.11.2024</t>
  </si>
  <si>
    <t>ПС Алексеевская, яч. 4, фидер "Стройка-1" до опоры 110, далее ВЛ 6 кВ собственник не установлен</t>
  </si>
  <si>
    <t>06,10 2024.11.22</t>
  </si>
  <si>
    <t>12,15 2024.11.22</t>
  </si>
  <si>
    <t>№140 от 22.11.2024</t>
  </si>
  <si>
    <t>ПС Алексеевская, фидер "Кварц-База-1", "Стройка 2"</t>
  </si>
  <si>
    <t>10,00 2024.11.22</t>
  </si>
  <si>
    <t>№141 от 22.11.2024</t>
  </si>
  <si>
    <t>08,18 2024.11.24</t>
  </si>
  <si>
    <t>11,36 2024.11.24</t>
  </si>
  <si>
    <t>№142 от 24.11.2024</t>
  </si>
  <si>
    <t>08,47 2024.11.26</t>
  </si>
  <si>
    <t>08,57 2024.11.26</t>
  </si>
  <si>
    <t>10,10 2024.11.27</t>
  </si>
  <si>
    <t>17,45 2024.11.27</t>
  </si>
  <si>
    <t>14,50 2024.11.27</t>
  </si>
  <si>
    <t>17,40 2024.11.27</t>
  </si>
  <si>
    <t>23,10 2024.11.27</t>
  </si>
  <si>
    <t>23,45 2024.11.27</t>
  </si>
  <si>
    <t>10,00 2024.11.28</t>
  </si>
  <si>
    <t>10,35 2024.11.28</t>
  </si>
  <si>
    <t>14,10 2024.11.28</t>
  </si>
  <si>
    <t>15,55 2024.11.28</t>
  </si>
  <si>
    <t>10,00 2024.11.15</t>
  </si>
  <si>
    <t>18,00 2024.11.15</t>
  </si>
  <si>
    <t>1 кв</t>
  </si>
  <si>
    <t>2 кв</t>
  </si>
  <si>
    <t>авг</t>
  </si>
  <si>
    <t>сент</t>
  </si>
  <si>
    <t>3 кв</t>
  </si>
  <si>
    <t>4 кв</t>
  </si>
  <si>
    <t>кол-во аварий, всего</t>
  </si>
  <si>
    <t>в т ч в сетях ООО Энергошаля</t>
  </si>
  <si>
    <t>Недоотпуск ЭЭ, кВтч, всего</t>
  </si>
  <si>
    <t>недоотпуск</t>
  </si>
  <si>
    <t>10,50 2024.12.22</t>
  </si>
  <si>
    <t>12,10 2024.12.22</t>
  </si>
  <si>
    <t>фидер 11 п. Шаля</t>
  </si>
  <si>
    <t>17,30 2024.12.18</t>
  </si>
  <si>
    <t>17,34 2024.12.18</t>
  </si>
  <si>
    <t>17,20 2024.12.18</t>
  </si>
  <si>
    <t>17,26 2024.12.18</t>
  </si>
  <si>
    <t>17,10 2024.12.18</t>
  </si>
  <si>
    <t>17,15 2024.12.18</t>
  </si>
  <si>
    <t>16,00 2024.12.16</t>
  </si>
  <si>
    <t>Фидер "Илим-Пермяки-Вырубки"</t>
  </si>
  <si>
    <t>14,21 2024.12.13</t>
  </si>
  <si>
    <t>02,00 2024.12.12</t>
  </si>
  <si>
    <t>01,45 2024.12.05</t>
  </si>
  <si>
    <t>02,20 2024.12.05</t>
  </si>
  <si>
    <t>ТП 25157 фидер 7 Самородная</t>
  </si>
  <si>
    <t>12,40 2024.12.01</t>
  </si>
  <si>
    <t>13,15 2024.12.01</t>
  </si>
  <si>
    <t>ПС Алексеевская, фидер База 1</t>
  </si>
  <si>
    <t>10,43 2024.12.01</t>
  </si>
  <si>
    <t>ТП 1743 РУ 0,38 кВ</t>
  </si>
  <si>
    <t>13,40 2024.12.01</t>
  </si>
  <si>
    <t>14,30 2024.12.01</t>
  </si>
  <si>
    <t>4.9</t>
  </si>
  <si>
    <t>12,10 2024.12.26</t>
  </si>
  <si>
    <t>13,25 2024.12.26</t>
  </si>
  <si>
    <t>Фидер "Илим-Пермяки-Вырубки-Унь"</t>
  </si>
  <si>
    <t>13,00 2024.12.27</t>
  </si>
  <si>
    <t>14,40 2024.12.27</t>
  </si>
  <si>
    <t>16,42 2024.12.27</t>
  </si>
  <si>
    <t>ТП АЗС п. Илим</t>
  </si>
  <si>
    <t>01,10 2024.12.28</t>
  </si>
  <si>
    <t>01,42 2024.12.28</t>
  </si>
  <si>
    <t>06,33 2024.12.28</t>
  </si>
  <si>
    <t>06,51 2024.12.28</t>
  </si>
  <si>
    <t>09,26 2024.12.28</t>
  </si>
  <si>
    <t>09,56 2024.12.28</t>
  </si>
  <si>
    <t>10,12 2024.12.28</t>
  </si>
  <si>
    <t>10,42 2024.12.28</t>
  </si>
  <si>
    <t>18,05 2024.12.30</t>
  </si>
  <si>
    <t>18,35 2024.12.30</t>
  </si>
  <si>
    <t>14,09 2024.12.31</t>
  </si>
  <si>
    <t>Колпаковка ТП Центр ф. Центральная</t>
  </si>
  <si>
    <t>14,54 2024.12.31</t>
  </si>
  <si>
    <t>15,36 2024.12.31</t>
  </si>
  <si>
    <t>3.4.12.1</t>
  </si>
  <si>
    <t>16,55 2024.12.31</t>
  </si>
  <si>
    <t>№143 от 01.12.2024</t>
  </si>
  <si>
    <t>12,10 2024.12.01</t>
  </si>
  <si>
    <t>№144 от 01.12.2024</t>
  </si>
  <si>
    <t>№145 от 01.12.2024</t>
  </si>
  <si>
    <t>09,50 2024.12.02</t>
  </si>
  <si>
    <t>16,02 2024.12.02</t>
  </si>
  <si>
    <t>Заповедник 1, Заповедник 2</t>
  </si>
  <si>
    <t>14,17 2024.12.03</t>
  </si>
  <si>
    <t>16,45 2024.12.03</t>
  </si>
  <si>
    <t>№146от 05.12.2024</t>
  </si>
  <si>
    <t>09,00 2024.12.06</t>
  </si>
  <si>
    <t>10,30 2024.12.06</t>
  </si>
  <si>
    <t>Фид 1 "Калинина" от ТП 7".Илим"</t>
  </si>
  <si>
    <t>14,00 2024.12.11</t>
  </si>
  <si>
    <t>15,00 2024.12.11</t>
  </si>
  <si>
    <t>00,15 2024.12.13</t>
  </si>
  <si>
    <t>№147 от13.12.2024</t>
  </si>
  <si>
    <t>22,52 2024.12.13</t>
  </si>
  <si>
    <t>№148 от13.12.2024</t>
  </si>
  <si>
    <t>14,00 2024.12.16</t>
  </si>
  <si>
    <t>15,00 2024.12.16</t>
  </si>
  <si>
    <t>19,30 2024.12.16</t>
  </si>
  <si>
    <t>№149 от16.12.2024</t>
  </si>
  <si>
    <t>12,00 2024.12.17</t>
  </si>
  <si>
    <t>18,00 2024.12.17</t>
  </si>
  <si>
    <t>№150 от18.12.2024</t>
  </si>
  <si>
    <t>№151 от18.12.2024</t>
  </si>
  <si>
    <t>№152 от18.12.2024</t>
  </si>
  <si>
    <t>№153 от 22.12.2024</t>
  </si>
  <si>
    <t>Фид 1 "Школа 1" от КТПН"Школа "</t>
  </si>
  <si>
    <t>09,30 2024.12.24</t>
  </si>
  <si>
    <t>10,30 2024.12.24</t>
  </si>
  <si>
    <t>Фид 2 "Чапаева" от ТП 10".АЗС.Илим"</t>
  </si>
  <si>
    <t>10,30 2024.12.26</t>
  </si>
  <si>
    <t>11,00 2024.12.26</t>
  </si>
  <si>
    <t>Фид 1"Василек" от ТП 9".Илим"</t>
  </si>
  <si>
    <t>11,30 2024.12.26</t>
  </si>
  <si>
    <t>№154 от 26.12.2024</t>
  </si>
  <si>
    <t>№155 от 27.12.2024</t>
  </si>
  <si>
    <t>№156 от 27.12.2024</t>
  </si>
  <si>
    <t>№157 от 27.12.2024</t>
  </si>
  <si>
    <t>№158 от 28.12.2024</t>
  </si>
  <si>
    <t>№159 от 28.12.2024</t>
  </si>
  <si>
    <t>№160от 28.12.2024</t>
  </si>
  <si>
    <t>№161  от 28.12.2024</t>
  </si>
  <si>
    <t>№162  от 30.12.2024</t>
  </si>
  <si>
    <t>22,09 2024.12.31</t>
  </si>
  <si>
    <t>№163  от 31.12.2024</t>
  </si>
  <si>
    <t>№164  от 31.12.2024</t>
  </si>
  <si>
    <t>ИТОГО по всем прекращениям передачи электрической энергии за отчетный период</t>
  </si>
  <si>
    <t>И</t>
  </si>
  <si>
    <t>-</t>
  </si>
  <si>
    <t>0; 1</t>
  </si>
  <si>
    <t>- по ограничениям, связанным с проведением ремонтных работ</t>
  </si>
  <si>
    <t>- по аварийным ограничениям</t>
  </si>
  <si>
    <t>А</t>
  </si>
  <si>
    <t>- по внерегламентным отключениям</t>
  </si>
  <si>
    <t>- по внерегламентным отключениям, учитываемых при расчете индикативных показателей надежности</t>
  </si>
  <si>
    <t>В1</t>
  </si>
  <si>
    <t>Главный инженер</t>
  </si>
  <si>
    <t>В.Н.Судиловский</t>
  </si>
  <si>
    <t>Директор</t>
  </si>
  <si>
    <t>П.Н.Домрачев</t>
  </si>
  <si>
    <t>17сн2</t>
  </si>
  <si>
    <t>138нн</t>
  </si>
  <si>
    <t>Выполненные мероприятия</t>
  </si>
  <si>
    <t>Основные причины технологических нарушений в 4 кв. 2024г.:</t>
  </si>
  <si>
    <t> Воздействие организаций участвующих в технологическом процессе - 57%;</t>
  </si>
  <si>
    <t> Воздействие стихийных явлений -33 % (это повторяющаяся ветровая нагрузка при не превышении условий проекта, ГИО, падение деревьев (веток) из-за атмосферных явлений), в результате которых произошло обесточение потребителей</t>
  </si>
  <si>
    <t> Несоблюдение сроков, невыполнение в требуемых объёмах технического обслуживания оборудования - 9 % (это несвоевременное выявление дефектов, несвоевременное устранение дефектов, несоблюдение сроков ТО и ремонта оборудования, устройств, несоблюдение объемов ТО и ремонта оборудования, устройств, несвоевременная вырубка ДКР, а также деревьев (веток), угрожающих падением на провода, износ оборудования (старение изоляции, потеря механической прочности провода, изменение свойств материалов и т.д.));</t>
  </si>
  <si>
    <t> Дефекты проекта, конструкции, изготовления, монтажа - 1 %;</t>
  </si>
  <si>
    <t>Наиболее характерные выполненые мероприятия:</t>
  </si>
  <si>
    <t>провести внеочередной осмотр (обход) электроустановки и устранить выявленые замечания, выполнить обходы ИТР, провести замеры стрел провеса провода и выполнить регулировку стрелы провеса, вырубить угрожающие деревья, выполнить расширение трасс, устранить возможность проникновения животных в электроустановки, установить устройства против гнездования птиц, провести разъяснительную работу по соблюдению требований сохранности электросетей, проведение работы с подрядными и сторонними организациями о правилах работ в охранных зонах ВЛ, написать письмо с требованием приведения электроустановок иных собственников в соответствии с требованиями правил (ПУЭ, ПТЭ), предъявление иска о возмещении ущерба виновникам, провести испытаний КЛ, провести испытания заземляющих устройств, провести дистанционный контроль (УФК, ТВК).</t>
  </si>
  <si>
    <t>Основные причины технологических нарушений в 3 кв. 2024г.:</t>
  </si>
  <si>
    <t>Основные причины технологических нарушений в 2 кв. 2024г.:</t>
  </si>
  <si>
    <t>Основные причины технологических нарушений в 1 кв. 2024г.:</t>
  </si>
  <si>
    <t> Воздействие организаций участвующих в технологическом процессе - 69%;</t>
  </si>
  <si>
    <t> Воздействие стихийных явлений -27 % (это повторяющаяся ветровая нагрузка при не превышении условий проекта, ГИО, падение деревьев (веток) из-за атмосферных явлений), в результате которых произошло обесточение потребителей</t>
  </si>
  <si>
    <t> Несоблюдение сроков, невыполнение в требуемых объёмах технического обслуживания оборудования -4% (это несвоевременное выявление дефектов, несвоевременное устранение дефектов, несоблюдение сроков ТО и ремонта оборудования, устройств, несоблюдение объемов ТО и ремонта оборудования, устройств, несвоевременная вырубка ДКР, а также деревьев (веток), угрожающих падением на провода, износ оборудования (старение изоляции, потеря механической прочности провода, изменение свойств материалов и т.д.));</t>
  </si>
  <si>
    <t> Воздействие организаций участвующих в технологическом процессе - 53%;</t>
  </si>
  <si>
    <t> Воздействие стихийных явлений -35 % (это повторяющаяся ветровая нагрузка при не превышении условий проекта, ГИО, падение деревьев (веток) из-за атмосферных явлений), в результате которых произошло обесточение потребителей</t>
  </si>
  <si>
    <t> Дефекты проекта, конструкции, изготовления, монтажа - 0 %;</t>
  </si>
  <si>
    <t> Несоблюдение сроков, невыполнение в требуемых объёмах технического обслуживания оборудования - 12 % (это несвоевременное выявление дефектов, несвоевременное устранение дефектов, несоблюдение сроков ТО и ремонта оборудования, устройств, несоблюдение объемов ТО и ремонта оборудования, устройств, несвоевременная вырубка ДКР, а также деревьев (веток), угрожающих падением на провода, износ оборудования (старение изоляции, потеря механической прочности провода, изменение свойств материалов и т.д.));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</si>
</sst>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2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rgb="FF000000"/>
      <name val="Arial Narrow"/>
      <family val="2"/>
      <charset val="204"/>
    </font>
    <font>
      <sz val="14"/>
      <color rgb="FF000000"/>
      <name val="Calibri"/>
      <family val="2"/>
      <charset val="204"/>
    </font>
    <font>
      <b/>
      <sz val="8"/>
      <color rgb="FF000000"/>
      <name val="Arial Narrow"/>
      <family val="2"/>
      <charset val="204"/>
    </font>
    <font>
      <sz val="11"/>
      <color rgb="FFFF0000"/>
      <name val="Arial Narrow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Arial Narrow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Arial Narrow"/>
      <family val="2"/>
      <charset val="204"/>
    </font>
    <font>
      <sz val="11"/>
      <color indexed="8"/>
      <name val="Arial Narrow"/>
      <family val="2"/>
      <charset val="204"/>
    </font>
    <font>
      <i/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11"/>
      <color indexed="9"/>
      <name val="Arial Narrow"/>
      <family val="2"/>
      <charset val="204"/>
    </font>
    <font>
      <sz val="11"/>
      <color indexed="8"/>
      <name val="Arial Narrow"/>
      <family val="2"/>
      <charset val="204"/>
    </font>
    <font>
      <i/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9"/>
      <color rgb="FF000000"/>
      <name val="Calibri"/>
      <family val="2"/>
      <charset val="204"/>
    </font>
    <font>
      <sz val="11"/>
      <color rgb="FF000000"/>
      <name val="Calibri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Calibri"/>
      <family val="2"/>
      <scheme val="minor"/>
    </font>
    <font>
      <sz val="11"/>
      <name val="Calibri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39997558519241921"/>
        <bgColor indexed="64"/>
      </patternFill>
    </fill>
  </fills>
  <borders count="63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7" fillId="2" borderId="0"/>
    <xf numFmtId="0" fontId="8" fillId="2" borderId="0"/>
    <xf numFmtId="0" fontId="7" fillId="2" borderId="0"/>
    <xf numFmtId="0" fontId="12" fillId="2" borderId="0" applyFill="0" applyProtection="0"/>
    <xf numFmtId="0" fontId="13" fillId="2" borderId="0" applyFill="0" applyProtection="0"/>
    <xf numFmtId="0" fontId="25" fillId="2" borderId="0"/>
    <xf numFmtId="0" fontId="7" fillId="2" borderId="0"/>
    <xf numFmtId="0" fontId="12" fillId="2" borderId="0" applyFill="0" applyProtection="0"/>
    <xf numFmtId="0" fontId="25" fillId="2" borderId="0"/>
    <xf numFmtId="0" fontId="7" fillId="2" borderId="0"/>
    <xf numFmtId="0" fontId="12" fillId="2" borderId="0" applyFill="0" applyProtection="0"/>
    <xf numFmtId="0" fontId="1" fillId="2" borderId="0"/>
  </cellStyleXfs>
  <cellXfs count="603">
    <xf numFmtId="0" fontId="0" fillId="2" borderId="0" xfId="0" applyFill="1"/>
    <xf numFmtId="0" fontId="2" fillId="2" borderId="0" xfId="0" applyFont="1" applyFill="1"/>
    <xf numFmtId="0" fontId="0" fillId="2" borderId="1" xfId="0" applyFill="1" applyBorder="1" applyAlignment="1">
      <alignment horizontal="center" vertical="center" textRotation="90" wrapText="1"/>
    </xf>
    <xf numFmtId="0" fontId="0" fillId="2" borderId="0" xfId="0" applyFill="1" applyAlignment="1" applyProtection="1">
      <alignment vertical="top"/>
      <protection locked="0"/>
    </xf>
    <xf numFmtId="0" fontId="2" fillId="2" borderId="0" xfId="0" applyFont="1" applyFill="1"/>
    <xf numFmtId="0" fontId="3" fillId="2" borderId="0" xfId="0" applyFont="1" applyFill="1" applyAlignment="1">
      <alignment horizontal="center" vertical="top"/>
    </xf>
    <xf numFmtId="0" fontId="0" fillId="2" borderId="0" xfId="0" applyFill="1" applyAlignment="1" applyProtection="1">
      <alignment horizontal="center" vertical="top"/>
      <protection locked="0"/>
    </xf>
    <xf numFmtId="0" fontId="0" fillId="2" borderId="0" xfId="0" applyFill="1"/>
    <xf numFmtId="0" fontId="0" fillId="2" borderId="0" xfId="0" applyFill="1"/>
    <xf numFmtId="0" fontId="0" fillId="2" borderId="2" xfId="0" applyFill="1" applyBorder="1"/>
    <xf numFmtId="0" fontId="0" fillId="2" borderId="0" xfId="0" applyFill="1" applyAlignment="1">
      <alignment horizontal="left" vertical="top"/>
    </xf>
    <xf numFmtId="0" fontId="4" fillId="2" borderId="3" xfId="0" applyFont="1" applyFill="1" applyBorder="1" applyAlignment="1">
      <alignment vertical="top" wrapText="1"/>
    </xf>
    <xf numFmtId="0" fontId="0" fillId="2" borderId="0" xfId="0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49" fontId="7" fillId="2" borderId="16" xfId="0" applyNumberFormat="1" applyFont="1" applyFill="1" applyBorder="1" applyAlignment="1">
      <alignment horizontal="left" vertical="top" wrapText="1"/>
    </xf>
    <xf numFmtId="0" fontId="7" fillId="2" borderId="16" xfId="0" applyFont="1" applyFill="1" applyBorder="1" applyAlignment="1">
      <alignment horizontal="left" vertical="top" wrapText="1"/>
    </xf>
    <xf numFmtId="0" fontId="7" fillId="0" borderId="18" xfId="1" applyFill="1" applyBorder="1" applyAlignment="1">
      <alignment horizontal="left" vertical="top" wrapText="1"/>
    </xf>
    <xf numFmtId="0" fontId="7" fillId="0" borderId="16" xfId="1" applyFill="1" applyBorder="1" applyAlignment="1">
      <alignment horizontal="left" vertical="top" wrapText="1"/>
    </xf>
    <xf numFmtId="0" fontId="7" fillId="0" borderId="16" xfId="0" applyFont="1" applyFill="1" applyBorder="1" applyAlignment="1">
      <alignment horizontal="left" vertical="top" wrapText="1"/>
    </xf>
    <xf numFmtId="164" fontId="7" fillId="0" borderId="16" xfId="1" applyNumberFormat="1" applyFill="1" applyBorder="1" applyAlignment="1">
      <alignment horizontal="left" vertical="top" wrapText="1"/>
    </xf>
    <xf numFmtId="0" fontId="7" fillId="0" borderId="17" xfId="1" applyFont="1" applyFill="1" applyBorder="1" applyAlignment="1">
      <alignment horizontal="left" vertical="top" wrapText="1"/>
    </xf>
    <xf numFmtId="49" fontId="7" fillId="0" borderId="16" xfId="1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8" fillId="2" borderId="0" xfId="2" applyFill="1"/>
    <xf numFmtId="0" fontId="8" fillId="2" borderId="2" xfId="2" applyFill="1" applyBorder="1"/>
    <xf numFmtId="0" fontId="2" fillId="2" borderId="0" xfId="2" applyFont="1" applyFill="1"/>
    <xf numFmtId="0" fontId="8" fillId="2" borderId="0" xfId="2" applyFill="1" applyAlignment="1">
      <alignment horizontal="left" vertical="top"/>
    </xf>
    <xf numFmtId="0" fontId="8" fillId="2" borderId="0" xfId="2" applyFill="1" applyAlignment="1" applyProtection="1">
      <alignment vertical="top"/>
      <protection locked="0"/>
    </xf>
    <xf numFmtId="0" fontId="3" fillId="2" borderId="0" xfId="2" applyFont="1" applyFill="1" applyAlignment="1">
      <alignment horizontal="center" vertical="top"/>
    </xf>
    <xf numFmtId="0" fontId="8" fillId="2" borderId="0" xfId="2" applyFill="1" applyAlignment="1" applyProtection="1">
      <alignment horizontal="center" vertical="top"/>
      <protection locked="0"/>
    </xf>
    <xf numFmtId="0" fontId="8" fillId="2" borderId="1" xfId="2" applyFill="1" applyBorder="1" applyAlignment="1">
      <alignment horizontal="center" vertical="center" textRotation="90" wrapText="1"/>
    </xf>
    <xf numFmtId="0" fontId="4" fillId="2" borderId="3" xfId="2" applyFont="1" applyFill="1" applyBorder="1" applyAlignment="1">
      <alignment vertical="top" wrapText="1"/>
    </xf>
    <xf numFmtId="0" fontId="8" fillId="2" borderId="16" xfId="2" applyFill="1" applyBorder="1" applyAlignment="1">
      <alignment horizontal="left" vertical="top" wrapText="1"/>
    </xf>
    <xf numFmtId="0" fontId="7" fillId="2" borderId="16" xfId="2" applyFont="1" applyFill="1" applyBorder="1" applyAlignment="1">
      <alignment horizontal="left" vertical="top" wrapText="1"/>
    </xf>
    <xf numFmtId="0" fontId="8" fillId="2" borderId="0" xfId="2" applyFill="1" applyAlignment="1">
      <alignment horizontal="left" vertical="top" wrapText="1"/>
    </xf>
    <xf numFmtId="0" fontId="2" fillId="2" borderId="0" xfId="2" applyFont="1" applyFill="1" applyAlignment="1">
      <alignment horizontal="left" vertical="top" wrapText="1"/>
    </xf>
    <xf numFmtId="49" fontId="7" fillId="2" borderId="16" xfId="2" applyNumberFormat="1" applyFont="1" applyFill="1" applyBorder="1" applyAlignment="1">
      <alignment horizontal="left" vertical="top" wrapText="1"/>
    </xf>
    <xf numFmtId="0" fontId="9" fillId="2" borderId="0" xfId="2" applyFont="1" applyFill="1" applyAlignment="1">
      <alignment horizontal="left" vertical="top" wrapText="1"/>
    </xf>
    <xf numFmtId="0" fontId="7" fillId="2" borderId="0" xfId="1" applyFill="1"/>
    <xf numFmtId="0" fontId="7" fillId="2" borderId="2" xfId="1" applyFill="1" applyBorder="1"/>
    <xf numFmtId="0" fontId="2" fillId="2" borderId="0" xfId="1" applyFont="1" applyFill="1"/>
    <xf numFmtId="0" fontId="7" fillId="2" borderId="0" xfId="1" applyFill="1" applyAlignment="1">
      <alignment horizontal="left" vertical="top"/>
    </xf>
    <xf numFmtId="0" fontId="7" fillId="2" borderId="0" xfId="1" applyFill="1" applyAlignment="1" applyProtection="1">
      <alignment vertical="top"/>
      <protection locked="0"/>
    </xf>
    <xf numFmtId="0" fontId="3" fillId="2" borderId="0" xfId="1" applyFont="1" applyFill="1" applyAlignment="1">
      <alignment horizontal="center" vertical="top"/>
    </xf>
    <xf numFmtId="0" fontId="7" fillId="2" borderId="0" xfId="1" applyFill="1" applyAlignment="1" applyProtection="1">
      <alignment horizontal="center" vertical="top"/>
      <protection locked="0"/>
    </xf>
    <xf numFmtId="0" fontId="7" fillId="2" borderId="1" xfId="1" applyFill="1" applyBorder="1" applyAlignment="1">
      <alignment horizontal="center" vertical="center" textRotation="90" wrapText="1"/>
    </xf>
    <xf numFmtId="0" fontId="4" fillId="2" borderId="3" xfId="1" applyFont="1" applyFill="1" applyBorder="1" applyAlignment="1">
      <alignment vertical="top" wrapText="1"/>
    </xf>
    <xf numFmtId="0" fontId="10" fillId="2" borderId="19" xfId="1" applyFont="1" applyFill="1" applyBorder="1" applyAlignment="1">
      <alignment vertical="top" wrapText="1"/>
    </xf>
    <xf numFmtId="0" fontId="7" fillId="2" borderId="18" xfId="1" applyFill="1" applyBorder="1" applyAlignment="1">
      <alignment horizontal="left" vertical="top" wrapText="1"/>
    </xf>
    <xf numFmtId="0" fontId="7" fillId="2" borderId="16" xfId="1" applyFill="1" applyBorder="1" applyAlignment="1">
      <alignment horizontal="left" vertical="top" wrapText="1"/>
    </xf>
    <xf numFmtId="164" fontId="7" fillId="2" borderId="16" xfId="1" applyNumberFormat="1" applyFill="1" applyBorder="1" applyAlignment="1">
      <alignment horizontal="left" vertical="top" wrapText="1"/>
    </xf>
    <xf numFmtId="0" fontId="7" fillId="2" borderId="17" xfId="1" applyFill="1" applyBorder="1" applyAlignment="1">
      <alignment horizontal="left" vertical="top" wrapText="1"/>
    </xf>
    <xf numFmtId="0" fontId="11" fillId="2" borderId="16" xfId="1" applyFont="1" applyFill="1" applyBorder="1" applyAlignment="1">
      <alignment horizontal="left" vertical="top" wrapText="1"/>
    </xf>
    <xf numFmtId="0" fontId="7" fillId="2" borderId="16" xfId="3" applyFont="1" applyFill="1" applyBorder="1" applyAlignment="1">
      <alignment horizontal="left" vertical="top" wrapText="1"/>
    </xf>
    <xf numFmtId="0" fontId="11" fillId="2" borderId="18" xfId="1" applyFont="1" applyFill="1" applyBorder="1" applyAlignment="1">
      <alignment horizontal="left" vertical="top" wrapText="1"/>
    </xf>
    <xf numFmtId="0" fontId="11" fillId="2" borderId="20" xfId="1" applyFont="1" applyFill="1" applyBorder="1" applyAlignment="1">
      <alignment horizontal="left" vertical="top" wrapText="1"/>
    </xf>
    <xf numFmtId="49" fontId="11" fillId="2" borderId="20" xfId="1" applyNumberFormat="1" applyFont="1" applyFill="1" applyBorder="1" applyAlignment="1">
      <alignment horizontal="left" vertical="top" wrapText="1"/>
    </xf>
    <xf numFmtId="0" fontId="11" fillId="2" borderId="21" xfId="1" applyFont="1" applyFill="1" applyBorder="1" applyAlignment="1">
      <alignment horizontal="left" vertical="top" wrapText="1"/>
    </xf>
    <xf numFmtId="0" fontId="7" fillId="2" borderId="16" xfId="1" applyFont="1" applyFill="1" applyBorder="1" applyAlignment="1">
      <alignment horizontal="left" vertical="top" wrapText="1"/>
    </xf>
    <xf numFmtId="0" fontId="7" fillId="2" borderId="0" xfId="1" applyFill="1" applyAlignment="1">
      <alignment horizontal="left" vertical="top" wrapText="1"/>
    </xf>
    <xf numFmtId="0" fontId="2" fillId="2" borderId="0" xfId="1" applyFont="1" applyFill="1" applyAlignment="1">
      <alignment horizontal="left" vertical="top" wrapText="1"/>
    </xf>
    <xf numFmtId="0" fontId="7" fillId="2" borderId="38" xfId="3" applyFont="1" applyFill="1" applyBorder="1" applyAlignment="1">
      <alignment horizontal="left" vertical="top" wrapText="1"/>
    </xf>
    <xf numFmtId="0" fontId="13" fillId="2" borderId="0" xfId="5" applyFill="1" applyProtection="1"/>
    <xf numFmtId="0" fontId="13" fillId="2" borderId="22" xfId="5" applyFill="1" applyBorder="1" applyProtection="1"/>
    <xf numFmtId="0" fontId="15" fillId="2" borderId="0" xfId="5" applyFont="1" applyFill="1" applyProtection="1"/>
    <xf numFmtId="0" fontId="13" fillId="2" borderId="0" xfId="5" applyFill="1" applyAlignment="1" applyProtection="1">
      <alignment horizontal="left" vertical="top"/>
    </xf>
    <xf numFmtId="0" fontId="13" fillId="2" borderId="0" xfId="5" applyFill="1" applyAlignment="1" applyProtection="1">
      <alignment vertical="top"/>
      <protection locked="0"/>
    </xf>
    <xf numFmtId="0" fontId="17" fillId="2" borderId="0" xfId="5" applyFont="1" applyFill="1" applyAlignment="1" applyProtection="1">
      <alignment horizontal="center" vertical="top"/>
    </xf>
    <xf numFmtId="0" fontId="13" fillId="2" borderId="0" xfId="5" applyFill="1" applyAlignment="1" applyProtection="1">
      <alignment horizontal="center" vertical="top"/>
      <protection locked="0"/>
    </xf>
    <xf numFmtId="0" fontId="13" fillId="2" borderId="35" xfId="5" applyFill="1" applyBorder="1" applyAlignment="1" applyProtection="1">
      <alignment horizontal="center" vertical="center" textRotation="90" wrapText="1"/>
    </xf>
    <xf numFmtId="0" fontId="18" fillId="2" borderId="36" xfId="5" applyFont="1" applyFill="1" applyBorder="1" applyAlignment="1" applyProtection="1">
      <alignment vertical="top" wrapText="1"/>
    </xf>
    <xf numFmtId="0" fontId="18" fillId="2" borderId="0" xfId="5" applyFont="1" applyFill="1" applyBorder="1" applyAlignment="1" applyProtection="1">
      <alignment vertical="top" wrapText="1"/>
    </xf>
    <xf numFmtId="0" fontId="13" fillId="2" borderId="16" xfId="5" applyFill="1" applyBorder="1" applyAlignment="1">
      <alignment horizontal="left" vertical="top" wrapText="1"/>
    </xf>
    <xf numFmtId="0" fontId="7" fillId="2" borderId="16" xfId="5" applyFont="1" applyFill="1" applyBorder="1" applyAlignment="1">
      <alignment horizontal="left" vertical="top" wrapText="1"/>
    </xf>
    <xf numFmtId="49" fontId="7" fillId="2" borderId="16" xfId="5" applyNumberFormat="1" applyFont="1" applyFill="1" applyBorder="1" applyAlignment="1">
      <alignment horizontal="left" vertical="top" wrapText="1"/>
    </xf>
    <xf numFmtId="0" fontId="13" fillId="2" borderId="37" xfId="5" applyFill="1" applyBorder="1" applyAlignment="1" applyProtection="1">
      <alignment horizontal="left" vertical="top" wrapText="1"/>
    </xf>
    <xf numFmtId="0" fontId="18" fillId="2" borderId="19" xfId="5" applyFont="1" applyFill="1" applyBorder="1" applyAlignment="1" applyProtection="1">
      <alignment vertical="top" wrapText="1"/>
    </xf>
    <xf numFmtId="0" fontId="12" fillId="2" borderId="37" xfId="5" applyFont="1" applyFill="1" applyBorder="1" applyAlignment="1" applyProtection="1">
      <alignment horizontal="left" vertical="top" wrapText="1"/>
    </xf>
    <xf numFmtId="0" fontId="13" fillId="2" borderId="0" xfId="5" applyFill="1" applyAlignment="1" applyProtection="1">
      <alignment horizontal="left" vertical="top" wrapText="1"/>
    </xf>
    <xf numFmtId="0" fontId="15" fillId="2" borderId="0" xfId="5" applyFont="1" applyFill="1" applyAlignment="1" applyProtection="1">
      <alignment horizontal="left" vertical="top" wrapText="1"/>
    </xf>
    <xf numFmtId="0" fontId="7" fillId="2" borderId="1" xfId="1" applyFill="1" applyBorder="1" applyAlignment="1">
      <alignment horizontal="center" vertical="center" textRotation="90" wrapText="1"/>
    </xf>
    <xf numFmtId="0" fontId="0" fillId="3" borderId="16" xfId="0" applyFill="1" applyBorder="1" applyAlignment="1">
      <alignment horizontal="left" vertical="top" wrapText="1"/>
    </xf>
    <xf numFmtId="0" fontId="7" fillId="3" borderId="16" xfId="0" applyFont="1" applyFill="1" applyBorder="1" applyAlignment="1">
      <alignment horizontal="left" vertical="top" wrapText="1"/>
    </xf>
    <xf numFmtId="49" fontId="7" fillId="3" borderId="16" xfId="0" applyNumberFormat="1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8" fillId="3" borderId="16" xfId="2" applyFill="1" applyBorder="1" applyAlignment="1">
      <alignment horizontal="left" vertical="top" wrapText="1"/>
    </xf>
    <xf numFmtId="0" fontId="7" fillId="3" borderId="16" xfId="2" applyFont="1" applyFill="1" applyBorder="1" applyAlignment="1">
      <alignment horizontal="left" vertical="top" wrapText="1"/>
    </xf>
    <xf numFmtId="0" fontId="8" fillId="3" borderId="0" xfId="2" applyFill="1" applyAlignment="1">
      <alignment horizontal="left" vertical="top" wrapText="1"/>
    </xf>
    <xf numFmtId="0" fontId="2" fillId="3" borderId="0" xfId="2" applyFont="1" applyFill="1" applyAlignment="1">
      <alignment horizontal="left" vertical="top" wrapText="1"/>
    </xf>
    <xf numFmtId="0" fontId="7" fillId="2" borderId="0" xfId="2" applyFont="1" applyFill="1" applyAlignment="1">
      <alignment horizontal="left" vertical="top" wrapText="1"/>
    </xf>
    <xf numFmtId="0" fontId="10" fillId="3" borderId="19" xfId="1" applyFont="1" applyFill="1" applyBorder="1" applyAlignment="1">
      <alignment vertical="top" wrapText="1"/>
    </xf>
    <xf numFmtId="0" fontId="7" fillId="3" borderId="16" xfId="1" applyFill="1" applyBorder="1" applyAlignment="1">
      <alignment horizontal="left" vertical="top" wrapText="1"/>
    </xf>
    <xf numFmtId="0" fontId="7" fillId="3" borderId="16" xfId="1" applyFont="1" applyFill="1" applyBorder="1" applyAlignment="1">
      <alignment horizontal="left" vertical="top" wrapText="1"/>
    </xf>
    <xf numFmtId="0" fontId="11" fillId="3" borderId="16" xfId="1" applyFont="1" applyFill="1" applyBorder="1" applyAlignment="1">
      <alignment horizontal="left" vertical="top" wrapText="1"/>
    </xf>
    <xf numFmtId="0" fontId="7" fillId="3" borderId="16" xfId="3" applyFont="1" applyFill="1" applyBorder="1" applyAlignment="1">
      <alignment horizontal="left" vertical="top" wrapText="1"/>
    </xf>
    <xf numFmtId="49" fontId="7" fillId="3" borderId="16" xfId="1" applyNumberFormat="1" applyFont="1" applyFill="1" applyBorder="1" applyAlignment="1">
      <alignment horizontal="left" vertical="top" wrapText="1"/>
    </xf>
    <xf numFmtId="0" fontId="7" fillId="3" borderId="0" xfId="1" applyFill="1"/>
    <xf numFmtId="0" fontId="7" fillId="3" borderId="0" xfId="1" applyFill="1" applyAlignment="1">
      <alignment horizontal="left" vertical="top" wrapText="1"/>
    </xf>
    <xf numFmtId="0" fontId="2" fillId="3" borderId="0" xfId="1" applyFont="1" applyFill="1" applyAlignment="1">
      <alignment horizontal="left" vertical="top" wrapText="1"/>
    </xf>
    <xf numFmtId="0" fontId="18" fillId="3" borderId="0" xfId="5" applyFont="1" applyFill="1" applyBorder="1" applyAlignment="1" applyProtection="1">
      <alignment vertical="top" wrapText="1"/>
    </xf>
    <xf numFmtId="0" fontId="13" fillId="3" borderId="37" xfId="5" applyFill="1" applyBorder="1" applyAlignment="1" applyProtection="1">
      <alignment horizontal="left" vertical="top" wrapText="1"/>
    </xf>
    <xf numFmtId="0" fontId="7" fillId="3" borderId="38" xfId="3" applyFont="1" applyFill="1" applyBorder="1" applyAlignment="1">
      <alignment horizontal="left" vertical="top" wrapText="1"/>
    </xf>
    <xf numFmtId="0" fontId="13" fillId="3" borderId="19" xfId="5" applyFill="1" applyBorder="1" applyAlignment="1">
      <alignment horizontal="left" vertical="top" wrapText="1"/>
    </xf>
    <xf numFmtId="0" fontId="13" fillId="3" borderId="39" xfId="5" applyFill="1" applyBorder="1" applyAlignment="1" applyProtection="1">
      <alignment horizontal="left" vertical="top" wrapText="1"/>
    </xf>
    <xf numFmtId="0" fontId="13" fillId="3" borderId="0" xfId="5" applyFill="1" applyProtection="1"/>
    <xf numFmtId="164" fontId="13" fillId="3" borderId="37" xfId="5" applyNumberFormat="1" applyFill="1" applyBorder="1" applyAlignment="1" applyProtection="1">
      <alignment horizontal="left" vertical="top" wrapText="1"/>
    </xf>
    <xf numFmtId="0" fontId="12" fillId="3" borderId="37" xfId="5" applyFont="1" applyFill="1" applyBorder="1" applyAlignment="1" applyProtection="1">
      <alignment horizontal="left" vertical="top" wrapText="1"/>
    </xf>
    <xf numFmtId="49" fontId="12" fillId="3" borderId="37" xfId="5" applyNumberFormat="1" applyFont="1" applyFill="1" applyBorder="1" applyAlignment="1" applyProtection="1">
      <alignment horizontal="left" vertical="top" wrapText="1"/>
    </xf>
    <xf numFmtId="0" fontId="18" fillId="3" borderId="19" xfId="5" applyFont="1" applyFill="1" applyBorder="1" applyAlignment="1" applyProtection="1">
      <alignment vertical="top" wrapText="1"/>
    </xf>
    <xf numFmtId="0" fontId="13" fillId="3" borderId="0" xfId="5" applyFill="1" applyAlignment="1" applyProtection="1">
      <alignment horizontal="left" vertical="top" wrapText="1"/>
    </xf>
    <xf numFmtId="0" fontId="15" fillId="3" borderId="0" xfId="5" applyFont="1" applyFill="1" applyAlignment="1" applyProtection="1">
      <alignment horizontal="left" vertical="top" wrapText="1"/>
    </xf>
    <xf numFmtId="0" fontId="12" fillId="2" borderId="0" xfId="4" applyFill="1" applyProtection="1"/>
    <xf numFmtId="0" fontId="12" fillId="2" borderId="22" xfId="4" applyFill="1" applyBorder="1" applyProtection="1"/>
    <xf numFmtId="0" fontId="20" fillId="2" borderId="0" xfId="4" applyFont="1" applyFill="1" applyProtection="1"/>
    <xf numFmtId="0" fontId="12" fillId="2" borderId="0" xfId="4" applyFill="1" applyAlignment="1" applyProtection="1">
      <alignment horizontal="left" vertical="top"/>
    </xf>
    <xf numFmtId="0" fontId="12" fillId="2" borderId="0" xfId="4" applyFill="1" applyAlignment="1" applyProtection="1">
      <alignment vertical="top"/>
      <protection locked="0"/>
    </xf>
    <xf numFmtId="0" fontId="22" fillId="2" borderId="0" xfId="4" applyFont="1" applyFill="1" applyAlignment="1" applyProtection="1">
      <alignment horizontal="center" vertical="top"/>
    </xf>
    <xf numFmtId="0" fontId="12" fillId="2" borderId="0" xfId="4" applyFill="1" applyAlignment="1" applyProtection="1">
      <alignment horizontal="center" vertical="top"/>
      <protection locked="0"/>
    </xf>
    <xf numFmtId="0" fontId="12" fillId="2" borderId="35" xfId="4" applyFill="1" applyBorder="1" applyAlignment="1" applyProtection="1">
      <alignment horizontal="center" vertical="center" textRotation="90" wrapText="1"/>
    </xf>
    <xf numFmtId="0" fontId="23" fillId="2" borderId="36" xfId="4" applyFont="1" applyFill="1" applyBorder="1" applyAlignment="1" applyProtection="1">
      <alignment vertical="top" wrapText="1"/>
    </xf>
    <xf numFmtId="0" fontId="12" fillId="3" borderId="37" xfId="4" applyFill="1" applyBorder="1" applyAlignment="1" applyProtection="1">
      <alignment horizontal="left" vertical="top" wrapText="1"/>
    </xf>
    <xf numFmtId="0" fontId="12" fillId="3" borderId="37" xfId="4" applyFont="1" applyFill="1" applyBorder="1" applyAlignment="1" applyProtection="1">
      <alignment horizontal="left" vertical="top" wrapText="1"/>
    </xf>
    <xf numFmtId="0" fontId="12" fillId="3" borderId="0" xfId="4" applyFill="1" applyProtection="1"/>
    <xf numFmtId="0" fontId="12" fillId="3" borderId="0" xfId="4" applyFill="1" applyAlignment="1" applyProtection="1">
      <alignment horizontal="left" vertical="top" wrapText="1"/>
    </xf>
    <xf numFmtId="0" fontId="20" fillId="3" borderId="0" xfId="4" applyFont="1" applyFill="1" applyAlignment="1" applyProtection="1">
      <alignment horizontal="left" vertical="top" wrapText="1"/>
    </xf>
    <xf numFmtId="0" fontId="12" fillId="2" borderId="37" xfId="4" applyFill="1" applyBorder="1" applyAlignment="1" applyProtection="1">
      <alignment horizontal="left" vertical="top" wrapText="1"/>
    </xf>
    <xf numFmtId="0" fontId="12" fillId="2" borderId="37" xfId="4" applyFont="1" applyFill="1" applyBorder="1" applyAlignment="1" applyProtection="1">
      <alignment horizontal="left" vertical="top" wrapText="1"/>
    </xf>
    <xf numFmtId="164" fontId="12" fillId="2" borderId="37" xfId="4" applyNumberFormat="1" applyFill="1" applyBorder="1" applyAlignment="1" applyProtection="1">
      <alignment horizontal="left" vertical="top" wrapText="1"/>
    </xf>
    <xf numFmtId="0" fontId="12" fillId="2" borderId="0" xfId="4" applyFill="1" applyAlignment="1" applyProtection="1">
      <alignment horizontal="left" vertical="top" wrapText="1"/>
    </xf>
    <xf numFmtId="0" fontId="20" fillId="2" borderId="0" xfId="4" applyFont="1" applyFill="1" applyAlignment="1" applyProtection="1">
      <alignment horizontal="left" vertical="top" wrapText="1"/>
    </xf>
    <xf numFmtId="164" fontId="12" fillId="3" borderId="37" xfId="4" applyNumberFormat="1" applyFill="1" applyBorder="1" applyAlignment="1" applyProtection="1">
      <alignment horizontal="left" vertical="top" wrapText="1"/>
    </xf>
    <xf numFmtId="0" fontId="7" fillId="2" borderId="1" xfId="1" applyFill="1" applyBorder="1" applyAlignment="1">
      <alignment horizontal="center" vertical="center" textRotation="90" wrapText="1"/>
    </xf>
    <xf numFmtId="164" fontId="7" fillId="3" borderId="16" xfId="1" applyNumberFormat="1" applyFill="1" applyBorder="1" applyAlignment="1">
      <alignment horizontal="left" vertical="top" wrapText="1"/>
    </xf>
    <xf numFmtId="0" fontId="12" fillId="2" borderId="35" xfId="4" applyFill="1" applyBorder="1" applyAlignment="1" applyProtection="1">
      <alignment horizontal="center" vertical="center" textRotation="90" wrapText="1"/>
    </xf>
    <xf numFmtId="49" fontId="7" fillId="2" borderId="16" xfId="1" applyNumberFormat="1" applyFont="1" applyFill="1" applyBorder="1" applyAlignment="1">
      <alignment horizontal="left" vertical="top" wrapText="1"/>
    </xf>
    <xf numFmtId="0" fontId="15" fillId="2" borderId="0" xfId="4" applyFont="1" applyFill="1" applyProtection="1"/>
    <xf numFmtId="0" fontId="17" fillId="2" borderId="0" xfId="4" applyFont="1" applyFill="1" applyAlignment="1" applyProtection="1">
      <alignment horizontal="center" vertical="top"/>
    </xf>
    <xf numFmtId="0" fontId="18" fillId="2" borderId="36" xfId="4" applyFont="1" applyFill="1" applyBorder="1" applyAlignment="1" applyProtection="1">
      <alignment vertical="top" wrapText="1"/>
    </xf>
    <xf numFmtId="0" fontId="15" fillId="2" borderId="0" xfId="4" applyFont="1" applyFill="1" applyAlignment="1" applyProtection="1">
      <alignment horizontal="left" vertical="top" wrapText="1"/>
    </xf>
    <xf numFmtId="0" fontId="12" fillId="2" borderId="35" xfId="4" applyFill="1" applyBorder="1" applyAlignment="1" applyProtection="1">
      <alignment horizontal="center" vertical="center" textRotation="90" wrapText="1"/>
    </xf>
    <xf numFmtId="0" fontId="7" fillId="2" borderId="1" xfId="1" applyFill="1" applyBorder="1" applyAlignment="1">
      <alignment horizontal="center" vertical="center" textRotation="90" wrapText="1"/>
    </xf>
    <xf numFmtId="0" fontId="12" fillId="4" borderId="37" xfId="4" applyFill="1" applyBorder="1" applyAlignment="1" applyProtection="1">
      <alignment horizontal="left" vertical="top" wrapText="1"/>
    </xf>
    <xf numFmtId="0" fontId="12" fillId="4" borderId="37" xfId="4" applyFont="1" applyFill="1" applyBorder="1" applyAlignment="1" applyProtection="1">
      <alignment horizontal="left" vertical="top" wrapText="1"/>
    </xf>
    <xf numFmtId="49" fontId="12" fillId="4" borderId="37" xfId="4" applyNumberFormat="1" applyFont="1" applyFill="1" applyBorder="1" applyAlignment="1" applyProtection="1">
      <alignment horizontal="left" vertical="top" wrapText="1"/>
    </xf>
    <xf numFmtId="0" fontId="12" fillId="4" borderId="0" xfId="4" applyFill="1" applyProtection="1"/>
    <xf numFmtId="0" fontId="11" fillId="4" borderId="16" xfId="1" applyFont="1" applyFill="1" applyBorder="1" applyAlignment="1">
      <alignment horizontal="left" vertical="top" wrapText="1"/>
    </xf>
    <xf numFmtId="0" fontId="12" fillId="2" borderId="39" xfId="4" applyFill="1" applyBorder="1" applyAlignment="1" applyProtection="1">
      <alignment horizontal="left" vertical="top" wrapText="1"/>
    </xf>
    <xf numFmtId="0" fontId="11" fillId="2" borderId="38" xfId="1" applyFont="1" applyFill="1" applyBorder="1" applyAlignment="1">
      <alignment horizontal="left" vertical="top" wrapText="1"/>
    </xf>
    <xf numFmtId="0" fontId="11" fillId="2" borderId="19" xfId="1" applyFont="1" applyFill="1" applyBorder="1" applyAlignment="1">
      <alignment horizontal="left" vertical="top" wrapText="1"/>
    </xf>
    <xf numFmtId="49" fontId="11" fillId="2" borderId="19" xfId="1" applyNumberFormat="1" applyFont="1" applyFill="1" applyBorder="1" applyAlignment="1">
      <alignment horizontal="left" vertical="top" wrapText="1"/>
    </xf>
    <xf numFmtId="0" fontId="7" fillId="2" borderId="1" xfId="1" applyFill="1" applyBorder="1" applyAlignment="1">
      <alignment horizontal="center" vertical="center" textRotation="90" wrapText="1"/>
    </xf>
    <xf numFmtId="0" fontId="11" fillId="4" borderId="18" xfId="1" applyFont="1" applyFill="1" applyBorder="1" applyAlignment="1">
      <alignment horizontal="left" vertical="top" wrapText="1"/>
    </xf>
    <xf numFmtId="0" fontId="7" fillId="4" borderId="16" xfId="1" applyFill="1" applyBorder="1" applyAlignment="1">
      <alignment horizontal="left" vertical="top" wrapText="1"/>
    </xf>
    <xf numFmtId="164" fontId="7" fillId="4" borderId="16" xfId="1" applyNumberFormat="1" applyFill="1" applyBorder="1" applyAlignment="1">
      <alignment horizontal="left" vertical="top" wrapText="1"/>
    </xf>
    <xf numFmtId="0" fontId="11" fillId="4" borderId="40" xfId="1" applyFont="1" applyFill="1" applyBorder="1" applyAlignment="1">
      <alignment horizontal="left" vertical="top" wrapText="1"/>
    </xf>
    <xf numFmtId="0" fontId="11" fillId="4" borderId="20" xfId="1" applyFont="1" applyFill="1" applyBorder="1" applyAlignment="1">
      <alignment horizontal="left" vertical="top" wrapText="1"/>
    </xf>
    <xf numFmtId="49" fontId="11" fillId="4" borderId="20" xfId="1" applyNumberFormat="1" applyFont="1" applyFill="1" applyBorder="1" applyAlignment="1">
      <alignment horizontal="left" vertical="top" wrapText="1"/>
    </xf>
    <xf numFmtId="0" fontId="7" fillId="4" borderId="0" xfId="1" applyFill="1"/>
    <xf numFmtId="0" fontId="7" fillId="4" borderId="19" xfId="1" applyFill="1" applyBorder="1" applyAlignment="1">
      <alignment horizontal="left" vertical="top" wrapText="1"/>
    </xf>
    <xf numFmtId="0" fontId="12" fillId="4" borderId="19" xfId="4" applyFont="1" applyFill="1" applyBorder="1" applyAlignment="1" applyProtection="1">
      <alignment horizontal="left" vertical="top" wrapText="1"/>
    </xf>
    <xf numFmtId="164" fontId="7" fillId="4" borderId="38" xfId="1" applyNumberFormat="1" applyFill="1" applyBorder="1" applyAlignment="1">
      <alignment horizontal="left" vertical="top" wrapText="1"/>
    </xf>
    <xf numFmtId="0" fontId="11" fillId="4" borderId="19" xfId="1" applyFont="1" applyFill="1" applyBorder="1" applyAlignment="1">
      <alignment horizontal="left" vertical="top" wrapText="1"/>
    </xf>
    <xf numFmtId="49" fontId="11" fillId="4" borderId="19" xfId="1" applyNumberFormat="1" applyFont="1" applyFill="1" applyBorder="1" applyAlignment="1">
      <alignment horizontal="left" vertical="top" wrapText="1"/>
    </xf>
    <xf numFmtId="0" fontId="12" fillId="4" borderId="41" xfId="4" applyFill="1" applyBorder="1" applyAlignment="1" applyProtection="1">
      <alignment horizontal="left" vertical="top" wrapText="1"/>
    </xf>
    <xf numFmtId="164" fontId="12" fillId="4" borderId="41" xfId="4" applyNumberFormat="1" applyFill="1" applyBorder="1" applyAlignment="1" applyProtection="1">
      <alignment horizontal="left" vertical="top" wrapText="1"/>
    </xf>
    <xf numFmtId="0" fontId="12" fillId="4" borderId="41" xfId="4" applyFont="1" applyFill="1" applyBorder="1" applyAlignment="1" applyProtection="1">
      <alignment horizontal="left" vertical="top" wrapText="1"/>
    </xf>
    <xf numFmtId="0" fontId="12" fillId="4" borderId="19" xfId="4" applyFill="1" applyBorder="1" applyAlignment="1" applyProtection="1">
      <alignment horizontal="left" vertical="top" wrapText="1"/>
    </xf>
    <xf numFmtId="0" fontId="7" fillId="4" borderId="16" xfId="1" applyFont="1" applyFill="1" applyBorder="1" applyAlignment="1">
      <alignment horizontal="left" vertical="top" wrapText="1"/>
    </xf>
    <xf numFmtId="164" fontId="12" fillId="4" borderId="19" xfId="4" applyNumberFormat="1" applyFill="1" applyBorder="1" applyAlignment="1" applyProtection="1">
      <alignment horizontal="left" vertical="top" wrapText="1"/>
    </xf>
    <xf numFmtId="0" fontId="12" fillId="4" borderId="20" xfId="4" applyFill="1" applyBorder="1" applyAlignment="1" applyProtection="1">
      <alignment horizontal="left" vertical="top" wrapText="1"/>
    </xf>
    <xf numFmtId="0" fontId="7" fillId="4" borderId="21" xfId="1" applyFont="1" applyFill="1" applyBorder="1" applyAlignment="1">
      <alignment horizontal="left" vertical="top" wrapText="1"/>
    </xf>
    <xf numFmtId="164" fontId="12" fillId="4" borderId="20" xfId="4" applyNumberFormat="1" applyFill="1" applyBorder="1" applyAlignment="1" applyProtection="1">
      <alignment horizontal="left" vertical="top" wrapText="1"/>
    </xf>
    <xf numFmtId="0" fontId="12" fillId="4" borderId="20" xfId="4" applyFont="1" applyFill="1" applyBorder="1" applyAlignment="1" applyProtection="1">
      <alignment horizontal="left" vertical="top" wrapText="1"/>
    </xf>
    <xf numFmtId="0" fontId="7" fillId="3" borderId="17" xfId="1" applyFill="1" applyBorder="1" applyAlignment="1">
      <alignment horizontal="left" vertical="top" wrapText="1"/>
    </xf>
    <xf numFmtId="0" fontId="7" fillId="3" borderId="17" xfId="1" applyFont="1" applyFill="1" applyBorder="1" applyAlignment="1">
      <alignment horizontal="left" vertical="top" wrapText="1"/>
    </xf>
    <xf numFmtId="0" fontId="7" fillId="3" borderId="42" xfId="1" applyFill="1" applyBorder="1" applyAlignment="1">
      <alignment horizontal="left" vertical="top" wrapText="1"/>
    </xf>
    <xf numFmtId="0" fontId="7" fillId="3" borderId="19" xfId="1" applyFill="1" applyBorder="1" applyAlignment="1">
      <alignment horizontal="left" vertical="top" wrapText="1"/>
    </xf>
    <xf numFmtId="0" fontId="7" fillId="3" borderId="43" xfId="1" applyFill="1" applyBorder="1" applyAlignment="1">
      <alignment horizontal="left" vertical="top" wrapText="1"/>
    </xf>
    <xf numFmtId="0" fontId="12" fillId="3" borderId="19" xfId="4" applyFill="1" applyBorder="1" applyAlignment="1" applyProtection="1">
      <alignment horizontal="left" vertical="top" wrapText="1"/>
    </xf>
    <xf numFmtId="0" fontId="12" fillId="3" borderId="19" xfId="4" applyFont="1" applyFill="1" applyBorder="1" applyAlignment="1" applyProtection="1">
      <alignment horizontal="left" vertical="top" wrapText="1"/>
    </xf>
    <xf numFmtId="49" fontId="7" fillId="3" borderId="17" xfId="1" applyNumberFormat="1" applyFont="1" applyFill="1" applyBorder="1" applyAlignment="1">
      <alignment horizontal="left" vertical="top" wrapText="1"/>
    </xf>
    <xf numFmtId="0" fontId="7" fillId="4" borderId="20" xfId="1" applyFont="1" applyFill="1" applyBorder="1" applyAlignment="1">
      <alignment horizontal="left" vertical="top" wrapText="1"/>
    </xf>
    <xf numFmtId="0" fontId="7" fillId="4" borderId="0" xfId="1" applyFill="1" applyAlignment="1">
      <alignment horizontal="left" vertical="top" wrapText="1"/>
    </xf>
    <xf numFmtId="0" fontId="2" fillId="4" borderId="0" xfId="1" applyFont="1" applyFill="1" applyAlignment="1">
      <alignment horizontal="left" vertical="top" wrapText="1"/>
    </xf>
    <xf numFmtId="164" fontId="12" fillId="4" borderId="37" xfId="4" applyNumberFormat="1" applyFill="1" applyBorder="1" applyAlignment="1" applyProtection="1">
      <alignment horizontal="left" vertical="top" wrapText="1"/>
    </xf>
    <xf numFmtId="0" fontId="7" fillId="4" borderId="19" xfId="1" applyFont="1" applyFill="1" applyBorder="1" applyAlignment="1">
      <alignment horizontal="left" vertical="top" wrapText="1"/>
    </xf>
    <xf numFmtId="164" fontId="7" fillId="4" borderId="19" xfId="1" applyNumberFormat="1" applyFill="1" applyBorder="1" applyAlignment="1">
      <alignment horizontal="left" vertical="top" wrapText="1"/>
    </xf>
    <xf numFmtId="0" fontId="12" fillId="4" borderId="44" xfId="4" applyFill="1" applyBorder="1" applyAlignment="1" applyProtection="1">
      <alignment horizontal="left" vertical="top" wrapText="1"/>
    </xf>
    <xf numFmtId="0" fontId="7" fillId="4" borderId="17" xfId="1" applyFont="1" applyFill="1" applyBorder="1" applyAlignment="1">
      <alignment horizontal="left" vertical="top" wrapText="1"/>
    </xf>
    <xf numFmtId="164" fontId="12" fillId="4" borderId="44" xfId="4" applyNumberFormat="1" applyFill="1" applyBorder="1" applyAlignment="1" applyProtection="1">
      <alignment horizontal="left" vertical="top" wrapText="1"/>
    </xf>
    <xf numFmtId="0" fontId="12" fillId="4" borderId="44" xfId="4" applyFont="1" applyFill="1" applyBorder="1" applyAlignment="1" applyProtection="1">
      <alignment horizontal="left" vertical="top" wrapText="1"/>
    </xf>
    <xf numFmtId="0" fontId="12" fillId="3" borderId="41" xfId="4" applyFill="1" applyBorder="1" applyAlignment="1" applyProtection="1">
      <alignment horizontal="left" vertical="top" wrapText="1"/>
    </xf>
    <xf numFmtId="164" fontId="7" fillId="3" borderId="38" xfId="1" applyNumberFormat="1" applyFill="1" applyBorder="1" applyAlignment="1">
      <alignment horizontal="left" vertical="top" wrapText="1"/>
    </xf>
    <xf numFmtId="0" fontId="7" fillId="3" borderId="18" xfId="1" applyFill="1" applyBorder="1" applyAlignment="1">
      <alignment horizontal="left" vertical="top" wrapText="1"/>
    </xf>
    <xf numFmtId="0" fontId="7" fillId="4" borderId="18" xfId="1" applyFill="1" applyBorder="1" applyAlignment="1">
      <alignment horizontal="left" vertical="top" wrapText="1"/>
    </xf>
    <xf numFmtId="0" fontId="7" fillId="4" borderId="45" xfId="1" applyFill="1" applyBorder="1" applyAlignment="1">
      <alignment horizontal="left" vertical="top" wrapText="1"/>
    </xf>
    <xf numFmtId="0" fontId="7" fillId="4" borderId="17" xfId="1" applyFill="1" applyBorder="1" applyAlignment="1">
      <alignment horizontal="left" vertical="top" wrapText="1"/>
    </xf>
    <xf numFmtId="0" fontId="7" fillId="4" borderId="38" xfId="1" applyFill="1" applyBorder="1" applyAlignment="1">
      <alignment horizontal="left" vertical="top" wrapText="1"/>
    </xf>
    <xf numFmtId="0" fontId="11" fillId="3" borderId="40" xfId="1" applyFont="1" applyFill="1" applyBorder="1" applyAlignment="1">
      <alignment horizontal="left" vertical="top" wrapText="1"/>
    </xf>
    <xf numFmtId="0" fontId="11" fillId="4" borderId="0" xfId="1" applyFont="1" applyFill="1" applyBorder="1" applyAlignment="1">
      <alignment horizontal="left" vertical="top" wrapText="1"/>
    </xf>
    <xf numFmtId="0" fontId="11" fillId="4" borderId="21" xfId="1" applyFont="1" applyFill="1" applyBorder="1" applyAlignment="1">
      <alignment horizontal="left" vertical="top" wrapText="1"/>
    </xf>
    <xf numFmtId="0" fontId="12" fillId="4" borderId="46" xfId="4" applyFill="1" applyBorder="1" applyAlignment="1" applyProtection="1">
      <alignment horizontal="left" vertical="top" wrapText="1"/>
    </xf>
    <xf numFmtId="164" fontId="7" fillId="4" borderId="21" xfId="1" applyNumberFormat="1" applyFill="1" applyBorder="1" applyAlignment="1">
      <alignment horizontal="left" vertical="top" wrapText="1"/>
    </xf>
    <xf numFmtId="0" fontId="7" fillId="4" borderId="40" xfId="1" applyFill="1" applyBorder="1" applyAlignment="1">
      <alignment horizontal="left" vertical="top" wrapText="1"/>
    </xf>
    <xf numFmtId="164" fontId="7" fillId="4" borderId="20" xfId="1" applyNumberFormat="1" applyFill="1" applyBorder="1" applyAlignment="1">
      <alignment horizontal="left" vertical="top" wrapText="1"/>
    </xf>
    <xf numFmtId="0" fontId="7" fillId="4" borderId="20" xfId="1" applyFill="1" applyBorder="1" applyAlignment="1">
      <alignment horizontal="left" vertical="top" wrapText="1"/>
    </xf>
    <xf numFmtId="0" fontId="7" fillId="4" borderId="21" xfId="1" applyFill="1" applyBorder="1" applyAlignment="1">
      <alignment horizontal="left" vertical="top" wrapText="1"/>
    </xf>
    <xf numFmtId="0" fontId="7" fillId="2" borderId="1" xfId="1" applyFill="1" applyBorder="1" applyAlignment="1">
      <alignment horizontal="center" vertical="center" textRotation="90" wrapText="1"/>
    </xf>
    <xf numFmtId="0" fontId="11" fillId="4" borderId="47" xfId="1" applyFont="1" applyFill="1" applyBorder="1" applyAlignment="1">
      <alignment horizontal="left" vertical="top" wrapText="1"/>
    </xf>
    <xf numFmtId="0" fontId="12" fillId="2" borderId="19" xfId="4" applyFill="1" applyBorder="1" applyAlignment="1" applyProtection="1">
      <alignment horizontal="left" vertical="top" wrapText="1"/>
    </xf>
    <xf numFmtId="164" fontId="12" fillId="2" borderId="19" xfId="4" applyNumberFormat="1" applyFill="1" applyBorder="1" applyAlignment="1" applyProtection="1">
      <alignment horizontal="left" vertical="top" wrapText="1"/>
    </xf>
    <xf numFmtId="0" fontId="12" fillId="2" borderId="19" xfId="4" applyFont="1" applyFill="1" applyBorder="1" applyAlignment="1" applyProtection="1">
      <alignment horizontal="left" vertical="top" wrapText="1"/>
    </xf>
    <xf numFmtId="0" fontId="12" fillId="0" borderId="37" xfId="4" applyFill="1" applyBorder="1" applyAlignment="1" applyProtection="1">
      <alignment horizontal="left" vertical="top" wrapText="1"/>
    </xf>
    <xf numFmtId="0" fontId="7" fillId="0" borderId="16" xfId="1" applyFont="1" applyFill="1" applyBorder="1" applyAlignment="1">
      <alignment horizontal="left" vertical="top" wrapText="1"/>
    </xf>
    <xf numFmtId="0" fontId="7" fillId="0" borderId="0" xfId="1" applyFill="1" applyBorder="1" applyAlignment="1">
      <alignment horizontal="left" vertical="top" wrapText="1"/>
    </xf>
    <xf numFmtId="0" fontId="2" fillId="0" borderId="0" xfId="1" applyFont="1" applyFill="1" applyAlignment="1">
      <alignment horizontal="left" vertical="top" wrapText="1"/>
    </xf>
    <xf numFmtId="0" fontId="12" fillId="0" borderId="41" xfId="4" applyFill="1" applyBorder="1" applyAlignment="1" applyProtection="1">
      <alignment horizontal="left" vertical="top" wrapText="1"/>
    </xf>
    <xf numFmtId="0" fontId="12" fillId="0" borderId="37" xfId="4" applyFont="1" applyFill="1" applyBorder="1" applyAlignment="1" applyProtection="1">
      <alignment horizontal="left" vertical="top" wrapText="1"/>
    </xf>
    <xf numFmtId="0" fontId="12" fillId="0" borderId="19" xfId="4" applyFill="1" applyBorder="1" applyAlignment="1" applyProtection="1">
      <alignment horizontal="left" vertical="top" wrapText="1"/>
    </xf>
    <xf numFmtId="164" fontId="12" fillId="0" borderId="19" xfId="4" applyNumberFormat="1" applyFill="1" applyBorder="1" applyAlignment="1" applyProtection="1">
      <alignment horizontal="left" vertical="top" wrapText="1"/>
    </xf>
    <xf numFmtId="0" fontId="12" fillId="0" borderId="19" xfId="4" applyFont="1" applyFill="1" applyBorder="1" applyAlignment="1" applyProtection="1">
      <alignment horizontal="left" vertical="top" wrapText="1"/>
    </xf>
    <xf numFmtId="0" fontId="7" fillId="2" borderId="0" xfId="0" applyFont="1" applyFill="1"/>
    <xf numFmtId="0" fontId="0" fillId="2" borderId="50" xfId="0" applyFill="1" applyBorder="1"/>
    <xf numFmtId="0" fontId="24" fillId="2" borderId="19" xfId="0" applyFont="1" applyFill="1" applyBorder="1"/>
    <xf numFmtId="0" fontId="24" fillId="2" borderId="48" xfId="0" applyFont="1" applyFill="1" applyBorder="1"/>
    <xf numFmtId="0" fontId="24" fillId="2" borderId="51" xfId="0" applyFont="1" applyFill="1" applyBorder="1"/>
    <xf numFmtId="0" fontId="24" fillId="2" borderId="49" xfId="0" applyFont="1" applyFill="1" applyBorder="1"/>
    <xf numFmtId="0" fontId="7" fillId="2" borderId="1" xfId="1" applyFill="1" applyBorder="1" applyAlignment="1">
      <alignment horizontal="center" vertical="center" textRotation="90" wrapText="1"/>
    </xf>
    <xf numFmtId="0" fontId="12" fillId="2" borderId="41" xfId="4" applyFill="1" applyBorder="1" applyAlignment="1" applyProtection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0" fontId="0" fillId="0" borderId="0" xfId="0" applyFill="1"/>
    <xf numFmtId="0" fontId="8" fillId="0" borderId="16" xfId="2" applyFill="1" applyBorder="1" applyAlignment="1">
      <alignment horizontal="left" vertical="top" wrapText="1"/>
    </xf>
    <xf numFmtId="0" fontId="7" fillId="0" borderId="17" xfId="1" applyFill="1" applyBorder="1" applyAlignment="1">
      <alignment horizontal="left" vertical="top" wrapText="1"/>
    </xf>
    <xf numFmtId="0" fontId="11" fillId="0" borderId="16" xfId="1" applyFont="1" applyFill="1" applyBorder="1" applyAlignment="1">
      <alignment horizontal="left" vertical="top" wrapText="1"/>
    </xf>
    <xf numFmtId="0" fontId="7" fillId="0" borderId="16" xfId="3" applyFont="1" applyFill="1" applyBorder="1" applyAlignment="1">
      <alignment horizontal="left" vertical="top" wrapText="1"/>
    </xf>
    <xf numFmtId="0" fontId="11" fillId="0" borderId="20" xfId="1" applyFont="1" applyFill="1" applyBorder="1" applyAlignment="1">
      <alignment horizontal="left" vertical="top" wrapText="1"/>
    </xf>
    <xf numFmtId="0" fontId="11" fillId="0" borderId="21" xfId="1" applyFont="1" applyFill="1" applyBorder="1" applyAlignment="1">
      <alignment horizontal="left" vertical="top" wrapText="1"/>
    </xf>
    <xf numFmtId="0" fontId="13" fillId="0" borderId="16" xfId="5" applyFill="1" applyBorder="1" applyAlignment="1">
      <alignment horizontal="left" vertical="top" wrapText="1"/>
    </xf>
    <xf numFmtId="0" fontId="13" fillId="0" borderId="37" xfId="5" applyFill="1" applyBorder="1" applyAlignment="1" applyProtection="1">
      <alignment horizontal="left" vertical="top" wrapText="1"/>
    </xf>
    <xf numFmtId="0" fontId="7" fillId="0" borderId="38" xfId="3" applyFont="1" applyFill="1" applyBorder="1" applyAlignment="1">
      <alignment horizontal="left" vertical="top" wrapText="1"/>
    </xf>
    <xf numFmtId="0" fontId="12" fillId="0" borderId="37" xfId="5" applyFont="1" applyFill="1" applyBorder="1" applyAlignment="1" applyProtection="1">
      <alignment horizontal="left" vertical="top" wrapText="1"/>
    </xf>
    <xf numFmtId="164" fontId="12" fillId="0" borderId="37" xfId="4" applyNumberFormat="1" applyFill="1" applyBorder="1" applyAlignment="1" applyProtection="1">
      <alignment horizontal="left" vertical="top" wrapText="1"/>
    </xf>
    <xf numFmtId="0" fontId="12" fillId="0" borderId="39" xfId="4" applyFill="1" applyBorder="1" applyAlignment="1" applyProtection="1">
      <alignment horizontal="left" vertical="top" wrapText="1"/>
    </xf>
    <xf numFmtId="0" fontId="11" fillId="0" borderId="19" xfId="1" applyFont="1" applyFill="1" applyBorder="1" applyAlignment="1">
      <alignment horizontal="left" vertical="top" wrapText="1"/>
    </xf>
    <xf numFmtId="0" fontId="11" fillId="0" borderId="40" xfId="1" applyFont="1" applyFill="1" applyBorder="1" applyAlignment="1">
      <alignment horizontal="left" vertical="top" wrapText="1"/>
    </xf>
    <xf numFmtId="0" fontId="7" fillId="0" borderId="19" xfId="1" applyFill="1" applyBorder="1" applyAlignment="1">
      <alignment horizontal="left" vertical="top" wrapText="1"/>
    </xf>
    <xf numFmtId="164" fontId="12" fillId="0" borderId="41" xfId="4" applyNumberFormat="1" applyFill="1" applyBorder="1" applyAlignment="1" applyProtection="1">
      <alignment horizontal="left" vertical="top" wrapText="1"/>
    </xf>
    <xf numFmtId="0" fontId="12" fillId="0" borderId="20" xfId="4" applyFill="1" applyBorder="1" applyAlignment="1" applyProtection="1">
      <alignment horizontal="left" vertical="top" wrapText="1"/>
    </xf>
    <xf numFmtId="0" fontId="7" fillId="0" borderId="19" xfId="1" applyFont="1" applyFill="1" applyBorder="1" applyAlignment="1">
      <alignment horizontal="left" vertical="top" wrapText="1"/>
    </xf>
    <xf numFmtId="164" fontId="7" fillId="0" borderId="19" xfId="1" applyNumberFormat="1" applyFill="1" applyBorder="1" applyAlignment="1">
      <alignment horizontal="left" vertical="top" wrapText="1"/>
    </xf>
    <xf numFmtId="0" fontId="12" fillId="0" borderId="44" xfId="4" applyFill="1" applyBorder="1" applyAlignment="1" applyProtection="1">
      <alignment horizontal="left" vertical="top" wrapText="1"/>
    </xf>
    <xf numFmtId="0" fontId="11" fillId="0" borderId="47" xfId="1" applyFont="1" applyFill="1" applyBorder="1" applyAlignment="1">
      <alignment horizontal="left" vertical="top" wrapText="1"/>
    </xf>
    <xf numFmtId="0" fontId="11" fillId="0" borderId="0" xfId="1" applyFont="1" applyFill="1" applyBorder="1" applyAlignment="1">
      <alignment horizontal="left" vertical="top" wrapText="1"/>
    </xf>
    <xf numFmtId="0" fontId="7" fillId="0" borderId="21" xfId="1" applyFill="1" applyBorder="1" applyAlignment="1">
      <alignment horizontal="left" vertical="top" wrapText="1"/>
    </xf>
    <xf numFmtId="0" fontId="7" fillId="0" borderId="40" xfId="1" applyFill="1" applyBorder="1" applyAlignment="1">
      <alignment horizontal="left" vertical="top" wrapText="1"/>
    </xf>
    <xf numFmtId="164" fontId="7" fillId="0" borderId="20" xfId="1" applyNumberFormat="1" applyFill="1" applyBorder="1" applyAlignment="1">
      <alignment horizontal="left" vertical="top" wrapText="1"/>
    </xf>
    <xf numFmtId="0" fontId="7" fillId="0" borderId="20" xfId="1" applyFill="1" applyBorder="1" applyAlignment="1">
      <alignment horizontal="left" vertical="top" wrapText="1"/>
    </xf>
    <xf numFmtId="0" fontId="12" fillId="0" borderId="46" xfId="4" applyFill="1" applyBorder="1" applyAlignment="1" applyProtection="1">
      <alignment horizontal="left" vertical="top" wrapText="1"/>
    </xf>
    <xf numFmtId="0" fontId="7" fillId="0" borderId="38" xfId="1" applyFill="1" applyBorder="1" applyAlignment="1">
      <alignment horizontal="left" vertical="top" wrapText="1"/>
    </xf>
    <xf numFmtId="0" fontId="0" fillId="3" borderId="0" xfId="0" applyFill="1"/>
    <xf numFmtId="49" fontId="12" fillId="3" borderId="37" xfId="4" applyNumberFormat="1" applyFont="1" applyFill="1" applyBorder="1" applyAlignment="1" applyProtection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7" fillId="3" borderId="0" xfId="1" applyFill="1" applyBorder="1" applyAlignment="1">
      <alignment horizontal="left" vertical="top" wrapText="1"/>
    </xf>
    <xf numFmtId="164" fontId="7" fillId="3" borderId="0" xfId="1" applyNumberFormat="1" applyFill="1" applyBorder="1" applyAlignment="1">
      <alignment horizontal="left" vertical="top" wrapText="1"/>
    </xf>
    <xf numFmtId="0" fontId="7" fillId="3" borderId="0" xfId="1" applyFont="1" applyFill="1" applyBorder="1" applyAlignment="1">
      <alignment horizontal="left" vertical="top" wrapText="1"/>
    </xf>
    <xf numFmtId="0" fontId="26" fillId="2" borderId="54" xfId="1" applyFont="1" applyFill="1" applyBorder="1" applyAlignment="1">
      <alignment horizontal="center" vertical="center" wrapText="1"/>
    </xf>
    <xf numFmtId="0" fontId="26" fillId="2" borderId="55" xfId="1" applyFont="1" applyFill="1" applyBorder="1" applyAlignment="1">
      <alignment horizontal="center" vertical="center" wrapText="1"/>
    </xf>
    <xf numFmtId="0" fontId="27" fillId="2" borderId="55" xfId="1" applyFont="1" applyFill="1" applyBorder="1" applyAlignment="1">
      <alignment horizontal="center" vertical="center" wrapText="1"/>
    </xf>
    <xf numFmtId="1" fontId="26" fillId="2" borderId="55" xfId="1" applyNumberFormat="1" applyFont="1" applyFill="1" applyBorder="1" applyAlignment="1">
      <alignment horizontal="center" vertical="center" wrapText="1"/>
    </xf>
    <xf numFmtId="0" fontId="12" fillId="2" borderId="0" xfId="4" applyFill="1"/>
    <xf numFmtId="0" fontId="12" fillId="2" borderId="2" xfId="4" applyFill="1" applyBorder="1"/>
    <xf numFmtId="0" fontId="2" fillId="2" borderId="0" xfId="4" applyFont="1" applyFill="1"/>
    <xf numFmtId="0" fontId="12" fillId="2" borderId="0" xfId="4" applyFill="1" applyAlignment="1">
      <alignment horizontal="left" vertical="top"/>
    </xf>
    <xf numFmtId="0" fontId="3" fillId="2" borderId="0" xfId="4" applyFont="1" applyFill="1" applyAlignment="1">
      <alignment horizontal="center" vertical="top"/>
    </xf>
    <xf numFmtId="0" fontId="12" fillId="2" borderId="1" xfId="4" applyFill="1" applyBorder="1" applyAlignment="1">
      <alignment horizontal="center" vertical="center" textRotation="90" wrapText="1"/>
    </xf>
    <xf numFmtId="0" fontId="4" fillId="2" borderId="3" xfId="4" applyFont="1" applyFill="1" applyBorder="1" applyAlignment="1">
      <alignment vertical="top" wrapText="1"/>
    </xf>
    <xf numFmtId="0" fontId="26" fillId="0" borderId="55" xfId="1" applyFont="1" applyFill="1" applyBorder="1" applyAlignment="1">
      <alignment horizontal="center" vertical="center" wrapText="1"/>
    </xf>
    <xf numFmtId="0" fontId="26" fillId="5" borderId="55" xfId="1" applyFont="1" applyFill="1" applyBorder="1" applyAlignment="1">
      <alignment horizontal="center" vertical="center" wrapText="1"/>
    </xf>
    <xf numFmtId="0" fontId="26" fillId="6" borderId="55" xfId="1" applyFont="1" applyFill="1" applyBorder="1" applyAlignment="1">
      <alignment horizontal="center" vertical="center" wrapText="1"/>
    </xf>
    <xf numFmtId="0" fontId="26" fillId="0" borderId="54" xfId="1" applyFont="1" applyFill="1" applyBorder="1" applyAlignment="1">
      <alignment horizontal="center" vertical="center" wrapText="1"/>
    </xf>
    <xf numFmtId="0" fontId="26" fillId="5" borderId="54" xfId="1" applyFont="1" applyFill="1" applyBorder="1" applyAlignment="1">
      <alignment horizontal="center" vertical="center" wrapText="1"/>
    </xf>
    <xf numFmtId="0" fontId="0" fillId="6" borderId="16" xfId="0" applyFill="1" applyBorder="1" applyAlignment="1">
      <alignment horizontal="left" vertical="top" wrapText="1"/>
    </xf>
    <xf numFmtId="0" fontId="7" fillId="6" borderId="16" xfId="0" applyFont="1" applyFill="1" applyBorder="1" applyAlignment="1">
      <alignment horizontal="left" vertical="top" wrapText="1"/>
    </xf>
    <xf numFmtId="49" fontId="7" fillId="6" borderId="16" xfId="0" applyNumberFormat="1" applyFont="1" applyFill="1" applyBorder="1" applyAlignment="1">
      <alignment horizontal="left" vertical="top" wrapText="1"/>
    </xf>
    <xf numFmtId="0" fontId="0" fillId="6" borderId="0" xfId="0" applyFill="1"/>
    <xf numFmtId="0" fontId="7" fillId="6" borderId="18" xfId="1" applyFill="1" applyBorder="1" applyAlignment="1">
      <alignment horizontal="left" vertical="top" wrapText="1"/>
    </xf>
    <xf numFmtId="0" fontId="7" fillId="6" borderId="16" xfId="1" applyFill="1" applyBorder="1" applyAlignment="1">
      <alignment horizontal="left" vertical="top" wrapText="1"/>
    </xf>
    <xf numFmtId="164" fontId="7" fillId="6" borderId="16" xfId="1" applyNumberFormat="1" applyFill="1" applyBorder="1" applyAlignment="1">
      <alignment horizontal="left" vertical="top" wrapText="1"/>
    </xf>
    <xf numFmtId="0" fontId="7" fillId="6" borderId="17" xfId="1" applyFont="1" applyFill="1" applyBorder="1" applyAlignment="1">
      <alignment horizontal="left" vertical="top" wrapText="1"/>
    </xf>
    <xf numFmtId="49" fontId="7" fillId="6" borderId="16" xfId="1" applyNumberFormat="1" applyFont="1" applyFill="1" applyBorder="1" applyAlignment="1">
      <alignment horizontal="left" vertical="top" wrapText="1"/>
    </xf>
    <xf numFmtId="0" fontId="8" fillId="6" borderId="16" xfId="2" applyFill="1" applyBorder="1" applyAlignment="1">
      <alignment horizontal="left" vertical="top" wrapText="1"/>
    </xf>
    <xf numFmtId="0" fontId="7" fillId="6" borderId="16" xfId="2" applyFont="1" applyFill="1" applyBorder="1" applyAlignment="1">
      <alignment horizontal="left" vertical="top" wrapText="1"/>
    </xf>
    <xf numFmtId="49" fontId="7" fillId="6" borderId="16" xfId="2" applyNumberFormat="1" applyFont="1" applyFill="1" applyBorder="1" applyAlignment="1">
      <alignment horizontal="left" vertical="top" wrapText="1"/>
    </xf>
    <xf numFmtId="0" fontId="7" fillId="6" borderId="17" xfId="1" applyFill="1" applyBorder="1" applyAlignment="1">
      <alignment horizontal="left" vertical="top" wrapText="1"/>
    </xf>
    <xf numFmtId="0" fontId="11" fillId="6" borderId="18" xfId="1" applyFont="1" applyFill="1" applyBorder="1" applyAlignment="1">
      <alignment horizontal="left" vertical="top" wrapText="1"/>
    </xf>
    <xf numFmtId="0" fontId="11" fillId="6" borderId="16" xfId="1" applyFont="1" applyFill="1" applyBorder="1" applyAlignment="1">
      <alignment horizontal="left" vertical="top" wrapText="1"/>
    </xf>
    <xf numFmtId="0" fontId="11" fillId="6" borderId="20" xfId="1" applyFont="1" applyFill="1" applyBorder="1" applyAlignment="1">
      <alignment horizontal="left" vertical="top" wrapText="1"/>
    </xf>
    <xf numFmtId="49" fontId="11" fillId="6" borderId="20" xfId="1" applyNumberFormat="1" applyFont="1" applyFill="1" applyBorder="1" applyAlignment="1">
      <alignment horizontal="left" vertical="top" wrapText="1"/>
    </xf>
    <xf numFmtId="0" fontId="11" fillId="6" borderId="21" xfId="1" applyFont="1" applyFill="1" applyBorder="1" applyAlignment="1">
      <alignment horizontal="left" vertical="top" wrapText="1"/>
    </xf>
    <xf numFmtId="0" fontId="13" fillId="6" borderId="16" xfId="5" applyFill="1" applyBorder="1" applyAlignment="1">
      <alignment horizontal="left" vertical="top" wrapText="1"/>
    </xf>
    <xf numFmtId="0" fontId="7" fillId="6" borderId="16" xfId="5" applyFont="1" applyFill="1" applyBorder="1" applyAlignment="1">
      <alignment horizontal="left" vertical="top" wrapText="1"/>
    </xf>
    <xf numFmtId="49" fontId="7" fillId="6" borderId="16" xfId="5" applyNumberFormat="1" applyFont="1" applyFill="1" applyBorder="1" applyAlignment="1">
      <alignment horizontal="left" vertical="top" wrapText="1"/>
    </xf>
    <xf numFmtId="0" fontId="7" fillId="6" borderId="16" xfId="3" applyFont="1" applyFill="1" applyBorder="1" applyAlignment="1">
      <alignment horizontal="left" vertical="top" wrapText="1"/>
    </xf>
    <xf numFmtId="0" fontId="12" fillId="6" borderId="37" xfId="4" applyFill="1" applyBorder="1" applyAlignment="1" applyProtection="1">
      <alignment horizontal="left" vertical="top" wrapText="1"/>
    </xf>
    <xf numFmtId="164" fontId="12" fillId="6" borderId="37" xfId="4" applyNumberFormat="1" applyFill="1" applyBorder="1" applyAlignment="1" applyProtection="1">
      <alignment horizontal="left" vertical="top" wrapText="1"/>
    </xf>
    <xf numFmtId="0" fontId="12" fillId="6" borderId="37" xfId="4" applyFont="1" applyFill="1" applyBorder="1" applyAlignment="1" applyProtection="1">
      <alignment horizontal="left" vertical="top" wrapText="1"/>
    </xf>
    <xf numFmtId="0" fontId="7" fillId="6" borderId="16" xfId="1" applyFont="1" applyFill="1" applyBorder="1" applyAlignment="1">
      <alignment horizontal="left" vertical="top" wrapText="1"/>
    </xf>
    <xf numFmtId="0" fontId="12" fillId="6" borderId="39" xfId="4" applyFill="1" applyBorder="1" applyAlignment="1" applyProtection="1">
      <alignment horizontal="left" vertical="top" wrapText="1"/>
    </xf>
    <xf numFmtId="0" fontId="11" fillId="6" borderId="38" xfId="1" applyFont="1" applyFill="1" applyBorder="1" applyAlignment="1">
      <alignment horizontal="left" vertical="top" wrapText="1"/>
    </xf>
    <xf numFmtId="0" fontId="11" fillId="6" borderId="19" xfId="1" applyFont="1" applyFill="1" applyBorder="1" applyAlignment="1">
      <alignment horizontal="left" vertical="top" wrapText="1"/>
    </xf>
    <xf numFmtId="49" fontId="11" fillId="6" borderId="19" xfId="1" applyNumberFormat="1" applyFont="1" applyFill="1" applyBorder="1" applyAlignment="1">
      <alignment horizontal="left" vertical="top" wrapText="1"/>
    </xf>
    <xf numFmtId="0" fontId="11" fillId="6" borderId="40" xfId="1" applyFont="1" applyFill="1" applyBorder="1" applyAlignment="1">
      <alignment horizontal="left" vertical="top" wrapText="1"/>
    </xf>
    <xf numFmtId="164" fontId="7" fillId="6" borderId="38" xfId="1" applyNumberFormat="1" applyFill="1" applyBorder="1" applyAlignment="1">
      <alignment horizontal="left" vertical="top" wrapText="1"/>
    </xf>
    <xf numFmtId="0" fontId="12" fillId="6" borderId="41" xfId="4" applyFill="1" applyBorder="1" applyAlignment="1" applyProtection="1">
      <alignment horizontal="left" vertical="top" wrapText="1"/>
    </xf>
    <xf numFmtId="164" fontId="12" fillId="6" borderId="41" xfId="4" applyNumberFormat="1" applyFill="1" applyBorder="1" applyAlignment="1" applyProtection="1">
      <alignment horizontal="left" vertical="top" wrapText="1"/>
    </xf>
    <xf numFmtId="0" fontId="12" fillId="6" borderId="41" xfId="4" applyFont="1" applyFill="1" applyBorder="1" applyAlignment="1" applyProtection="1">
      <alignment horizontal="left" vertical="top" wrapText="1"/>
    </xf>
    <xf numFmtId="0" fontId="12" fillId="6" borderId="19" xfId="4" applyFill="1" applyBorder="1" applyAlignment="1" applyProtection="1">
      <alignment horizontal="left" vertical="top" wrapText="1"/>
    </xf>
    <xf numFmtId="164" fontId="12" fillId="6" borderId="19" xfId="4" applyNumberFormat="1" applyFill="1" applyBorder="1" applyAlignment="1" applyProtection="1">
      <alignment horizontal="left" vertical="top" wrapText="1"/>
    </xf>
    <xf numFmtId="0" fontId="12" fillId="6" borderId="19" xfId="4" applyFont="1" applyFill="1" applyBorder="1" applyAlignment="1" applyProtection="1">
      <alignment horizontal="left" vertical="top" wrapText="1"/>
    </xf>
    <xf numFmtId="0" fontId="12" fillId="6" borderId="20" xfId="4" applyFill="1" applyBorder="1" applyAlignment="1" applyProtection="1">
      <alignment horizontal="left" vertical="top" wrapText="1"/>
    </xf>
    <xf numFmtId="0" fontId="7" fillId="6" borderId="21" xfId="1" applyFont="1" applyFill="1" applyBorder="1" applyAlignment="1">
      <alignment horizontal="left" vertical="top" wrapText="1"/>
    </xf>
    <xf numFmtId="164" fontId="12" fillId="6" borderId="20" xfId="4" applyNumberFormat="1" applyFill="1" applyBorder="1" applyAlignment="1" applyProtection="1">
      <alignment horizontal="left" vertical="top" wrapText="1"/>
    </xf>
    <xf numFmtId="0" fontId="12" fillId="6" borderId="20" xfId="4" applyFont="1" applyFill="1" applyBorder="1" applyAlignment="1" applyProtection="1">
      <alignment horizontal="left" vertical="top" wrapText="1"/>
    </xf>
    <xf numFmtId="0" fontId="7" fillId="6" borderId="20" xfId="1" applyFont="1" applyFill="1" applyBorder="1" applyAlignment="1">
      <alignment horizontal="left" vertical="top" wrapText="1"/>
    </xf>
    <xf numFmtId="0" fontId="12" fillId="6" borderId="44" xfId="4" applyFill="1" applyBorder="1" applyAlignment="1" applyProtection="1">
      <alignment horizontal="left" vertical="top" wrapText="1"/>
    </xf>
    <xf numFmtId="164" fontId="12" fillId="6" borderId="44" xfId="4" applyNumberFormat="1" applyFill="1" applyBorder="1" applyAlignment="1" applyProtection="1">
      <alignment horizontal="left" vertical="top" wrapText="1"/>
    </xf>
    <xf numFmtId="0" fontId="12" fillId="6" borderId="44" xfId="4" applyFont="1" applyFill="1" applyBorder="1" applyAlignment="1" applyProtection="1">
      <alignment horizontal="left" vertical="top" wrapText="1"/>
    </xf>
    <xf numFmtId="164" fontId="7" fillId="6" borderId="21" xfId="1" applyNumberFormat="1" applyFill="1" applyBorder="1" applyAlignment="1">
      <alignment horizontal="left" vertical="top" wrapText="1"/>
    </xf>
    <xf numFmtId="0" fontId="7" fillId="6" borderId="19" xfId="1" applyFill="1" applyBorder="1" applyAlignment="1">
      <alignment horizontal="left" vertical="top" wrapText="1"/>
    </xf>
    <xf numFmtId="0" fontId="7" fillId="6" borderId="45" xfId="1" applyFill="1" applyBorder="1" applyAlignment="1">
      <alignment horizontal="left" vertical="top" wrapText="1"/>
    </xf>
    <xf numFmtId="164" fontId="0" fillId="2" borderId="0" xfId="0" applyNumberFormat="1" applyFill="1"/>
    <xf numFmtId="164" fontId="0" fillId="0" borderId="0" xfId="0" applyNumberFormat="1" applyFill="1"/>
    <xf numFmtId="164" fontId="0" fillId="6" borderId="0" xfId="0" applyNumberFormat="1" applyFill="1"/>
    <xf numFmtId="0" fontId="27" fillId="6" borderId="55" xfId="1" applyFont="1" applyFill="1" applyBorder="1" applyAlignment="1">
      <alignment horizontal="center" vertical="center" wrapText="1"/>
    </xf>
    <xf numFmtId="164" fontId="0" fillId="7" borderId="0" xfId="0" applyNumberFormat="1" applyFill="1"/>
    <xf numFmtId="0" fontId="26" fillId="7" borderId="55" xfId="1" applyFont="1" applyFill="1" applyBorder="1" applyAlignment="1">
      <alignment horizontal="center" vertical="center" wrapText="1"/>
    </xf>
    <xf numFmtId="0" fontId="12" fillId="0" borderId="0" xfId="4" applyFill="1"/>
    <xf numFmtId="0" fontId="12" fillId="0" borderId="0" xfId="4" applyFill="1" applyAlignment="1" applyProtection="1">
      <alignment horizontal="center" vertical="top"/>
      <protection locked="0"/>
    </xf>
    <xf numFmtId="0" fontId="12" fillId="0" borderId="1" xfId="4" applyFill="1" applyBorder="1" applyAlignment="1">
      <alignment horizontal="center" vertical="center" textRotation="90" wrapText="1"/>
    </xf>
    <xf numFmtId="0" fontId="4" fillId="0" borderId="3" xfId="4" applyFont="1" applyFill="1" applyBorder="1" applyAlignment="1">
      <alignment vertical="top" wrapText="1"/>
    </xf>
    <xf numFmtId="0" fontId="12" fillId="8" borderId="0" xfId="4" applyFill="1"/>
    <xf numFmtId="0" fontId="12" fillId="8" borderId="0" xfId="4" applyFill="1" applyAlignment="1" applyProtection="1">
      <alignment vertical="top"/>
      <protection locked="0"/>
    </xf>
    <xf numFmtId="0" fontId="4" fillId="8" borderId="3" xfId="4" applyFont="1" applyFill="1" applyBorder="1" applyAlignment="1">
      <alignment vertical="top" wrapText="1"/>
    </xf>
    <xf numFmtId="0" fontId="0" fillId="8" borderId="16" xfId="0" applyFill="1" applyBorder="1" applyAlignment="1">
      <alignment horizontal="left" vertical="top" wrapText="1"/>
    </xf>
    <xf numFmtId="0" fontId="7" fillId="8" borderId="16" xfId="1" applyFill="1" applyBorder="1" applyAlignment="1">
      <alignment horizontal="left" vertical="top" wrapText="1"/>
    </xf>
    <xf numFmtId="0" fontId="8" fillId="8" borderId="16" xfId="2" applyFill="1" applyBorder="1" applyAlignment="1">
      <alignment horizontal="left" vertical="top" wrapText="1"/>
    </xf>
    <xf numFmtId="0" fontId="11" fillId="8" borderId="16" xfId="1" applyFont="1" applyFill="1" applyBorder="1" applyAlignment="1">
      <alignment horizontal="left" vertical="top" wrapText="1"/>
    </xf>
    <xf numFmtId="0" fontId="13" fillId="8" borderId="16" xfId="5" applyFill="1" applyBorder="1" applyAlignment="1">
      <alignment horizontal="left" vertical="top" wrapText="1"/>
    </xf>
    <xf numFmtId="0" fontId="13" fillId="8" borderId="37" xfId="5" applyFill="1" applyBorder="1" applyAlignment="1" applyProtection="1">
      <alignment horizontal="left" vertical="top" wrapText="1"/>
    </xf>
    <xf numFmtId="0" fontId="12" fillId="8" borderId="37" xfId="4" applyFill="1" applyBorder="1" applyAlignment="1" applyProtection="1">
      <alignment horizontal="left" vertical="top" wrapText="1"/>
    </xf>
    <xf numFmtId="0" fontId="11" fillId="8" borderId="21" xfId="1" applyFont="1" applyFill="1" applyBorder="1" applyAlignment="1">
      <alignment horizontal="left" vertical="top" wrapText="1"/>
    </xf>
    <xf numFmtId="0" fontId="11" fillId="8" borderId="19" xfId="1" applyFont="1" applyFill="1" applyBorder="1" applyAlignment="1">
      <alignment horizontal="left" vertical="top" wrapText="1"/>
    </xf>
    <xf numFmtId="0" fontId="11" fillId="8" borderId="20" xfId="1" applyFont="1" applyFill="1" applyBorder="1" applyAlignment="1">
      <alignment horizontal="left" vertical="top" wrapText="1"/>
    </xf>
    <xf numFmtId="0" fontId="7" fillId="8" borderId="19" xfId="1" applyFill="1" applyBorder="1" applyAlignment="1">
      <alignment horizontal="left" vertical="top" wrapText="1"/>
    </xf>
    <xf numFmtId="0" fontId="12" fillId="8" borderId="41" xfId="4" applyFill="1" applyBorder="1" applyAlignment="1" applyProtection="1">
      <alignment horizontal="left" vertical="top" wrapText="1"/>
    </xf>
    <xf numFmtId="0" fontId="12" fillId="8" borderId="19" xfId="4" applyFill="1" applyBorder="1" applyAlignment="1" applyProtection="1">
      <alignment horizontal="left" vertical="top" wrapText="1"/>
    </xf>
    <xf numFmtId="0" fontId="12" fillId="8" borderId="20" xfId="4" applyFill="1" applyBorder="1" applyAlignment="1" applyProtection="1">
      <alignment horizontal="left" vertical="top" wrapText="1"/>
    </xf>
    <xf numFmtId="0" fontId="7" fillId="8" borderId="17" xfId="1" applyFill="1" applyBorder="1" applyAlignment="1">
      <alignment horizontal="left" vertical="top" wrapText="1"/>
    </xf>
    <xf numFmtId="0" fontId="12" fillId="8" borderId="44" xfId="4" applyFill="1" applyBorder="1" applyAlignment="1" applyProtection="1">
      <alignment horizontal="left" vertical="top" wrapText="1"/>
    </xf>
    <xf numFmtId="0" fontId="26" fillId="8" borderId="55" xfId="1" applyFont="1" applyFill="1" applyBorder="1" applyAlignment="1">
      <alignment horizontal="center" vertical="center" wrapText="1"/>
    </xf>
    <xf numFmtId="0" fontId="7" fillId="8" borderId="0" xfId="1" applyFill="1" applyBorder="1" applyAlignment="1">
      <alignment horizontal="left" vertical="top" wrapText="1"/>
    </xf>
    <xf numFmtId="0" fontId="0" fillId="8" borderId="0" xfId="0" applyFill="1"/>
    <xf numFmtId="0" fontId="12" fillId="2" borderId="0" xfId="8" applyFill="1"/>
    <xf numFmtId="0" fontId="25" fillId="2" borderId="0" xfId="9" applyFill="1"/>
    <xf numFmtId="0" fontId="12" fillId="2" borderId="2" xfId="8" applyFill="1" applyBorder="1"/>
    <xf numFmtId="0" fontId="2" fillId="2" borderId="0" xfId="8" applyFont="1" applyFill="1"/>
    <xf numFmtId="0" fontId="12" fillId="2" borderId="0" xfId="8" applyFill="1" applyAlignment="1">
      <alignment horizontal="left" vertical="top"/>
    </xf>
    <xf numFmtId="0" fontId="12" fillId="2" borderId="0" xfId="8" applyFill="1" applyAlignment="1" applyProtection="1">
      <alignment vertical="top"/>
      <protection locked="0"/>
    </xf>
    <xf numFmtId="0" fontId="3" fillId="2" borderId="0" xfId="8" applyFont="1" applyFill="1" applyAlignment="1">
      <alignment horizontal="center" vertical="top"/>
    </xf>
    <xf numFmtId="0" fontId="12" fillId="2" borderId="0" xfId="8" applyFill="1" applyAlignment="1" applyProtection="1">
      <alignment horizontal="center" vertical="top"/>
      <protection locked="0"/>
    </xf>
    <xf numFmtId="0" fontId="12" fillId="2" borderId="1" xfId="8" applyFill="1" applyBorder="1" applyAlignment="1">
      <alignment horizontal="center" vertical="center" textRotation="90" wrapText="1"/>
    </xf>
    <xf numFmtId="0" fontId="4" fillId="2" borderId="3" xfId="8" applyFont="1" applyFill="1" applyBorder="1" applyAlignment="1">
      <alignment vertical="top" wrapText="1"/>
    </xf>
    <xf numFmtId="0" fontId="25" fillId="2" borderId="16" xfId="9" applyFill="1" applyBorder="1" applyAlignment="1">
      <alignment horizontal="left" vertical="top" wrapText="1"/>
    </xf>
    <xf numFmtId="0" fontId="7" fillId="2" borderId="16" xfId="9" applyFont="1" applyFill="1" applyBorder="1" applyAlignment="1">
      <alignment horizontal="left" vertical="top" wrapText="1"/>
    </xf>
    <xf numFmtId="49" fontId="7" fillId="2" borderId="16" xfId="9" applyNumberFormat="1" applyFont="1" applyFill="1" applyBorder="1" applyAlignment="1">
      <alignment horizontal="left" vertical="top" wrapText="1"/>
    </xf>
    <xf numFmtId="0" fontId="7" fillId="2" borderId="18" xfId="10" applyFill="1" applyBorder="1" applyAlignment="1">
      <alignment horizontal="left" vertical="top" wrapText="1"/>
    </xf>
    <xf numFmtId="0" fontId="7" fillId="2" borderId="16" xfId="10" applyFill="1" applyBorder="1" applyAlignment="1">
      <alignment horizontal="left" vertical="top" wrapText="1"/>
    </xf>
    <xf numFmtId="164" fontId="7" fillId="2" borderId="16" xfId="10" applyNumberFormat="1" applyFill="1" applyBorder="1" applyAlignment="1">
      <alignment horizontal="left" vertical="top" wrapText="1"/>
    </xf>
    <xf numFmtId="0" fontId="7" fillId="2" borderId="17" xfId="10" applyFont="1" applyFill="1" applyBorder="1" applyAlignment="1">
      <alignment horizontal="left" vertical="top" wrapText="1"/>
    </xf>
    <xf numFmtId="49" fontId="7" fillId="2" borderId="16" xfId="10" applyNumberFormat="1" applyFont="1" applyFill="1" applyBorder="1" applyAlignment="1">
      <alignment horizontal="left" vertical="top" wrapText="1"/>
    </xf>
    <xf numFmtId="0" fontId="7" fillId="2" borderId="16" xfId="3" applyFill="1" applyBorder="1" applyAlignment="1">
      <alignment horizontal="left" vertical="top" wrapText="1"/>
    </xf>
    <xf numFmtId="49" fontId="7" fillId="2" borderId="16" xfId="3" applyNumberFormat="1" applyFont="1" applyFill="1" applyBorder="1" applyAlignment="1">
      <alignment horizontal="left" vertical="top" wrapText="1"/>
    </xf>
    <xf numFmtId="0" fontId="7" fillId="2" borderId="17" xfId="10" applyFill="1" applyBorder="1" applyAlignment="1">
      <alignment horizontal="left" vertical="top" wrapText="1"/>
    </xf>
    <xf numFmtId="0" fontId="11" fillId="2" borderId="16" xfId="10" applyFont="1" applyFill="1" applyBorder="1" applyAlignment="1">
      <alignment horizontal="left" vertical="top" wrapText="1"/>
    </xf>
    <xf numFmtId="0" fontId="11" fillId="2" borderId="18" xfId="10" applyFont="1" applyFill="1" applyBorder="1" applyAlignment="1">
      <alignment horizontal="left" vertical="top" wrapText="1"/>
    </xf>
    <xf numFmtId="0" fontId="11" fillId="2" borderId="20" xfId="10" applyFont="1" applyFill="1" applyBorder="1" applyAlignment="1">
      <alignment horizontal="left" vertical="top" wrapText="1"/>
    </xf>
    <xf numFmtId="49" fontId="11" fillId="2" borderId="20" xfId="10" applyNumberFormat="1" applyFont="1" applyFill="1" applyBorder="1" applyAlignment="1">
      <alignment horizontal="left" vertical="top" wrapText="1"/>
    </xf>
    <xf numFmtId="0" fontId="11" fillId="2" borderId="21" xfId="10" applyFont="1" applyFill="1" applyBorder="1" applyAlignment="1">
      <alignment horizontal="left" vertical="top" wrapText="1"/>
    </xf>
    <xf numFmtId="0" fontId="7" fillId="2" borderId="16" xfId="10" applyFont="1" applyFill="1" applyBorder="1" applyAlignment="1">
      <alignment horizontal="left" vertical="top" wrapText="1"/>
    </xf>
    <xf numFmtId="0" fontId="12" fillId="2" borderId="16" xfId="11" applyFill="1" applyBorder="1" applyAlignment="1">
      <alignment horizontal="left" vertical="top" wrapText="1"/>
    </xf>
    <xf numFmtId="0" fontId="7" fillId="2" borderId="16" xfId="11" applyFont="1" applyFill="1" applyBorder="1" applyAlignment="1">
      <alignment horizontal="left" vertical="top" wrapText="1"/>
    </xf>
    <xf numFmtId="49" fontId="7" fillId="2" borderId="16" xfId="11" applyNumberFormat="1" applyFont="1" applyFill="1" applyBorder="1" applyAlignment="1">
      <alignment horizontal="left" vertical="top" wrapText="1"/>
    </xf>
    <xf numFmtId="0" fontId="12" fillId="2" borderId="37" xfId="11" applyFill="1" applyBorder="1" applyAlignment="1" applyProtection="1">
      <alignment horizontal="left" vertical="top" wrapText="1"/>
    </xf>
    <xf numFmtId="0" fontId="12" fillId="2" borderId="19" xfId="11" applyFill="1" applyBorder="1" applyAlignment="1">
      <alignment horizontal="left" vertical="top" wrapText="1"/>
    </xf>
    <xf numFmtId="0" fontId="12" fillId="2" borderId="39" xfId="11" applyFill="1" applyBorder="1" applyAlignment="1" applyProtection="1">
      <alignment horizontal="left" vertical="top" wrapText="1"/>
    </xf>
    <xf numFmtId="0" fontId="12" fillId="2" borderId="37" xfId="11" applyFont="1" applyFill="1" applyBorder="1" applyAlignment="1" applyProtection="1">
      <alignment horizontal="left" vertical="top" wrapText="1"/>
    </xf>
    <xf numFmtId="164" fontId="12" fillId="2" borderId="37" xfId="11" applyNumberFormat="1" applyFill="1" applyBorder="1" applyAlignment="1" applyProtection="1">
      <alignment horizontal="left" vertical="top" wrapText="1"/>
    </xf>
    <xf numFmtId="49" fontId="12" fillId="2" borderId="37" xfId="11" applyNumberFormat="1" applyFont="1" applyFill="1" applyBorder="1" applyAlignment="1" applyProtection="1">
      <alignment horizontal="left" vertical="top" wrapText="1"/>
    </xf>
    <xf numFmtId="0" fontId="12" fillId="2" borderId="37" xfId="8" applyFill="1" applyBorder="1" applyAlignment="1" applyProtection="1">
      <alignment horizontal="left" vertical="top" wrapText="1"/>
    </xf>
    <xf numFmtId="0" fontId="12" fillId="2" borderId="37" xfId="8" applyFont="1" applyFill="1" applyBorder="1" applyAlignment="1" applyProtection="1">
      <alignment horizontal="left" vertical="top" wrapText="1"/>
    </xf>
    <xf numFmtId="164" fontId="12" fillId="2" borderId="37" xfId="8" applyNumberFormat="1" applyFill="1" applyBorder="1" applyAlignment="1" applyProtection="1">
      <alignment horizontal="left" vertical="top" wrapText="1"/>
    </xf>
    <xf numFmtId="49" fontId="12" fillId="2" borderId="37" xfId="8" applyNumberFormat="1" applyFont="1" applyFill="1" applyBorder="1" applyAlignment="1" applyProtection="1">
      <alignment horizontal="left" vertical="top" wrapText="1"/>
    </xf>
    <xf numFmtId="0" fontId="12" fillId="2" borderId="39" xfId="8" applyFill="1" applyBorder="1" applyAlignment="1" applyProtection="1">
      <alignment horizontal="left" vertical="top" wrapText="1"/>
    </xf>
    <xf numFmtId="0" fontId="11" fillId="2" borderId="38" xfId="10" applyFont="1" applyFill="1" applyBorder="1" applyAlignment="1">
      <alignment horizontal="left" vertical="top" wrapText="1"/>
    </xf>
    <xf numFmtId="0" fontId="11" fillId="2" borderId="19" xfId="10" applyFont="1" applyFill="1" applyBorder="1" applyAlignment="1">
      <alignment horizontal="left" vertical="top" wrapText="1"/>
    </xf>
    <xf numFmtId="49" fontId="11" fillId="2" borderId="19" xfId="10" applyNumberFormat="1" applyFont="1" applyFill="1" applyBorder="1" applyAlignment="1">
      <alignment horizontal="left" vertical="top" wrapText="1"/>
    </xf>
    <xf numFmtId="0" fontId="11" fillId="2" borderId="40" xfId="10" applyFont="1" applyFill="1" applyBorder="1" applyAlignment="1">
      <alignment horizontal="left" vertical="top" wrapText="1"/>
    </xf>
    <xf numFmtId="0" fontId="7" fillId="2" borderId="19" xfId="10" applyFill="1" applyBorder="1" applyAlignment="1">
      <alignment horizontal="left" vertical="top" wrapText="1"/>
    </xf>
    <xf numFmtId="0" fontId="12" fillId="2" borderId="19" xfId="8" applyFont="1" applyFill="1" applyBorder="1" applyAlignment="1" applyProtection="1">
      <alignment horizontal="left" vertical="top" wrapText="1"/>
    </xf>
    <xf numFmtId="164" fontId="7" fillId="2" borderId="38" xfId="10" applyNumberFormat="1" applyFill="1" applyBorder="1" applyAlignment="1">
      <alignment horizontal="left" vertical="top" wrapText="1"/>
    </xf>
    <xf numFmtId="0" fontId="12" fillId="2" borderId="41" xfId="8" applyFill="1" applyBorder="1" applyAlignment="1" applyProtection="1">
      <alignment horizontal="left" vertical="top" wrapText="1"/>
    </xf>
    <xf numFmtId="164" fontId="12" fillId="2" borderId="41" xfId="8" applyNumberFormat="1" applyFill="1" applyBorder="1" applyAlignment="1" applyProtection="1">
      <alignment horizontal="left" vertical="top" wrapText="1"/>
    </xf>
    <xf numFmtId="0" fontId="12" fillId="2" borderId="41" xfId="8" applyFont="1" applyFill="1" applyBorder="1" applyAlignment="1" applyProtection="1">
      <alignment horizontal="left" vertical="top" wrapText="1"/>
    </xf>
    <xf numFmtId="0" fontId="12" fillId="2" borderId="19" xfId="8" applyFill="1" applyBorder="1" applyAlignment="1" applyProtection="1">
      <alignment horizontal="left" vertical="top" wrapText="1"/>
    </xf>
    <xf numFmtId="164" fontId="12" fillId="2" borderId="19" xfId="8" applyNumberFormat="1" applyFill="1" applyBorder="1" applyAlignment="1" applyProtection="1">
      <alignment horizontal="left" vertical="top" wrapText="1"/>
    </xf>
    <xf numFmtId="0" fontId="12" fillId="2" borderId="20" xfId="8" applyFill="1" applyBorder="1" applyAlignment="1" applyProtection="1">
      <alignment horizontal="left" vertical="top" wrapText="1"/>
    </xf>
    <xf numFmtId="0" fontId="7" fillId="2" borderId="21" xfId="10" applyFont="1" applyFill="1" applyBorder="1" applyAlignment="1">
      <alignment horizontal="left" vertical="top" wrapText="1"/>
    </xf>
    <xf numFmtId="164" fontId="12" fillId="2" borderId="20" xfId="8" applyNumberFormat="1" applyFill="1" applyBorder="1" applyAlignment="1" applyProtection="1">
      <alignment horizontal="left" vertical="top" wrapText="1"/>
    </xf>
    <xf numFmtId="0" fontId="12" fillId="2" borderId="20" xfId="8" applyFont="1" applyFill="1" applyBorder="1" applyAlignment="1" applyProtection="1">
      <alignment horizontal="left" vertical="top" wrapText="1"/>
    </xf>
    <xf numFmtId="0" fontId="7" fillId="2" borderId="42" xfId="10" applyFill="1" applyBorder="1" applyAlignment="1">
      <alignment horizontal="left" vertical="top" wrapText="1"/>
    </xf>
    <xf numFmtId="0" fontId="7" fillId="2" borderId="43" xfId="10" applyFill="1" applyBorder="1" applyAlignment="1">
      <alignment horizontal="left" vertical="top" wrapText="1"/>
    </xf>
    <xf numFmtId="49" fontId="7" fillId="2" borderId="17" xfId="10" applyNumberFormat="1" applyFont="1" applyFill="1" applyBorder="1" applyAlignment="1">
      <alignment horizontal="left" vertical="top" wrapText="1"/>
    </xf>
    <xf numFmtId="0" fontId="7" fillId="2" borderId="20" xfId="10" applyFont="1" applyFill="1" applyBorder="1" applyAlignment="1">
      <alignment horizontal="left" vertical="top" wrapText="1"/>
    </xf>
    <xf numFmtId="0" fontId="7" fillId="2" borderId="19" xfId="10" applyFont="1" applyFill="1" applyBorder="1" applyAlignment="1">
      <alignment horizontal="left" vertical="top" wrapText="1"/>
    </xf>
    <xf numFmtId="164" fontId="7" fillId="2" borderId="19" xfId="10" applyNumberFormat="1" applyFill="1" applyBorder="1" applyAlignment="1">
      <alignment horizontal="left" vertical="top" wrapText="1"/>
    </xf>
    <xf numFmtId="0" fontId="12" fillId="2" borderId="44" xfId="8" applyFill="1" applyBorder="1" applyAlignment="1" applyProtection="1">
      <alignment horizontal="left" vertical="top" wrapText="1"/>
    </xf>
    <xf numFmtId="164" fontId="12" fillId="2" borderId="44" xfId="8" applyNumberFormat="1" applyFill="1" applyBorder="1" applyAlignment="1" applyProtection="1">
      <alignment horizontal="left" vertical="top" wrapText="1"/>
    </xf>
    <xf numFmtId="0" fontId="12" fillId="2" borderId="44" xfId="8" applyFont="1" applyFill="1" applyBorder="1" applyAlignment="1" applyProtection="1">
      <alignment horizontal="left" vertical="top" wrapText="1"/>
    </xf>
    <xf numFmtId="164" fontId="7" fillId="2" borderId="21" xfId="10" applyNumberFormat="1" applyFill="1" applyBorder="1" applyAlignment="1">
      <alignment horizontal="left" vertical="top" wrapText="1"/>
    </xf>
    <xf numFmtId="0" fontId="11" fillId="2" borderId="47" xfId="10" applyFont="1" applyFill="1" applyBorder="1" applyAlignment="1">
      <alignment horizontal="left" vertical="top" wrapText="1"/>
    </xf>
    <xf numFmtId="0" fontId="11" fillId="2" borderId="0" xfId="10" applyFont="1" applyFill="1" applyBorder="1" applyAlignment="1">
      <alignment horizontal="left" vertical="top" wrapText="1"/>
    </xf>
    <xf numFmtId="0" fontId="7" fillId="2" borderId="21" xfId="10" applyFill="1" applyBorder="1" applyAlignment="1">
      <alignment horizontal="left" vertical="top" wrapText="1"/>
    </xf>
    <xf numFmtId="0" fontId="7" fillId="2" borderId="40" xfId="10" applyFill="1" applyBorder="1" applyAlignment="1">
      <alignment horizontal="left" vertical="top" wrapText="1"/>
    </xf>
    <xf numFmtId="164" fontId="7" fillId="2" borderId="20" xfId="10" applyNumberFormat="1" applyFill="1" applyBorder="1" applyAlignment="1">
      <alignment horizontal="left" vertical="top" wrapText="1"/>
    </xf>
    <xf numFmtId="0" fontId="7" fillId="2" borderId="20" xfId="10" applyFill="1" applyBorder="1" applyAlignment="1">
      <alignment horizontal="left" vertical="top" wrapText="1"/>
    </xf>
    <xf numFmtId="0" fontId="12" fillId="2" borderId="46" xfId="8" applyFill="1" applyBorder="1" applyAlignment="1" applyProtection="1">
      <alignment horizontal="left" vertical="top" wrapText="1"/>
    </xf>
    <xf numFmtId="0" fontId="7" fillId="2" borderId="45" xfId="10" applyFill="1" applyBorder="1" applyAlignment="1">
      <alignment horizontal="left" vertical="top" wrapText="1"/>
    </xf>
    <xf numFmtId="0" fontId="7" fillId="2" borderId="38" xfId="10" applyFill="1" applyBorder="1" applyAlignment="1">
      <alignment horizontal="left" vertical="top" wrapText="1"/>
    </xf>
    <xf numFmtId="0" fontId="26" fillId="2" borderId="54" xfId="10" applyFont="1" applyFill="1" applyBorder="1" applyAlignment="1">
      <alignment horizontal="center" vertical="center" wrapText="1"/>
    </xf>
    <xf numFmtId="0" fontId="26" fillId="2" borderId="55" xfId="10" applyFont="1" applyFill="1" applyBorder="1" applyAlignment="1">
      <alignment horizontal="center" vertical="center" wrapText="1"/>
    </xf>
    <xf numFmtId="0" fontId="27" fillId="2" borderId="55" xfId="10" applyFont="1" applyFill="1" applyBorder="1" applyAlignment="1">
      <alignment horizontal="center" vertical="center" wrapText="1"/>
    </xf>
    <xf numFmtId="1" fontId="26" fillId="2" borderId="55" xfId="10" applyNumberFormat="1" applyFont="1" applyFill="1" applyBorder="1" applyAlignment="1">
      <alignment horizontal="center" vertical="center" wrapText="1"/>
    </xf>
    <xf numFmtId="0" fontId="25" fillId="2" borderId="0" xfId="9" applyFill="1" applyBorder="1" applyAlignment="1">
      <alignment horizontal="left" vertical="top" wrapText="1"/>
    </xf>
    <xf numFmtId="0" fontId="7" fillId="2" borderId="0" xfId="10" applyFill="1" applyBorder="1" applyAlignment="1">
      <alignment horizontal="left" vertical="top" wrapText="1"/>
    </xf>
    <xf numFmtId="164" fontId="7" fillId="2" borderId="0" xfId="10" applyNumberFormat="1" applyFill="1" applyBorder="1" applyAlignment="1">
      <alignment horizontal="left" vertical="top" wrapText="1"/>
    </xf>
    <xf numFmtId="0" fontId="7" fillId="2" borderId="0" xfId="10" applyFont="1" applyFill="1" applyBorder="1" applyAlignment="1">
      <alignment horizontal="left" vertical="top" wrapText="1"/>
    </xf>
    <xf numFmtId="0" fontId="28" fillId="2" borderId="0" xfId="10" applyFont="1" applyFill="1"/>
    <xf numFmtId="0" fontId="7" fillId="2" borderId="0" xfId="10" applyFill="1"/>
    <xf numFmtId="0" fontId="7" fillId="8" borderId="0" xfId="0" applyFont="1" applyFill="1"/>
    <xf numFmtId="0" fontId="29" fillId="6" borderId="16" xfId="0" applyFont="1" applyFill="1" applyBorder="1" applyAlignment="1">
      <alignment horizontal="left" vertical="top" wrapText="1"/>
    </xf>
    <xf numFmtId="0" fontId="29" fillId="6" borderId="37" xfId="4" applyFont="1" applyFill="1" applyBorder="1" applyAlignment="1" applyProtection="1">
      <alignment horizontal="left" vertical="top" wrapText="1"/>
    </xf>
    <xf numFmtId="0" fontId="29" fillId="6" borderId="16" xfId="1" applyFont="1" applyFill="1" applyBorder="1" applyAlignment="1">
      <alignment horizontal="left" vertical="top" wrapText="1"/>
    </xf>
    <xf numFmtId="164" fontId="29" fillId="6" borderId="37" xfId="4" applyNumberFormat="1" applyFont="1" applyFill="1" applyBorder="1" applyAlignment="1" applyProtection="1">
      <alignment horizontal="left" vertical="top" wrapText="1"/>
    </xf>
    <xf numFmtId="0" fontId="29" fillId="6" borderId="0" xfId="0" applyFont="1" applyFill="1"/>
    <xf numFmtId="0" fontId="5" fillId="2" borderId="0" xfId="0" applyFont="1" applyFill="1" applyAlignment="1">
      <alignment horizontal="left" vertical="top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textRotation="90" wrapText="1"/>
    </xf>
    <xf numFmtId="0" fontId="0" fillId="2" borderId="8" xfId="0" applyFill="1" applyBorder="1" applyAlignment="1">
      <alignment horizontal="center" vertical="center" textRotation="90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1" xfId="0" applyFill="1" applyBorder="1" applyAlignment="1">
      <alignment horizontal="center" vertical="center" textRotation="90" wrapText="1"/>
    </xf>
    <xf numFmtId="0" fontId="0" fillId="2" borderId="1" xfId="0" applyFill="1" applyBorder="1" applyAlignment="1">
      <alignment horizontal="center" vertical="center" textRotation="90" wrapText="1"/>
    </xf>
    <xf numFmtId="0" fontId="0" fillId="2" borderId="0" xfId="0" applyFill="1" applyAlignment="1">
      <alignment horizontal="center"/>
    </xf>
    <xf numFmtId="0" fontId="8" fillId="2" borderId="7" xfId="2" applyFill="1" applyBorder="1" applyAlignment="1">
      <alignment horizontal="center" vertical="center" textRotation="90" wrapText="1"/>
    </xf>
    <xf numFmtId="0" fontId="8" fillId="2" borderId="8" xfId="2" applyFill="1" applyBorder="1" applyAlignment="1">
      <alignment horizontal="center" vertical="center" textRotation="90" wrapText="1"/>
    </xf>
    <xf numFmtId="0" fontId="8" fillId="2" borderId="4" xfId="2" applyFill="1" applyBorder="1" applyAlignment="1">
      <alignment horizontal="center" vertical="center" wrapText="1"/>
    </xf>
    <xf numFmtId="0" fontId="8" fillId="2" borderId="5" xfId="2" applyFill="1" applyBorder="1" applyAlignment="1">
      <alignment horizontal="center" vertical="center" wrapText="1"/>
    </xf>
    <xf numFmtId="0" fontId="8" fillId="2" borderId="6" xfId="2" applyFill="1" applyBorder="1" applyAlignment="1">
      <alignment horizontal="center" vertical="center" wrapText="1"/>
    </xf>
    <xf numFmtId="0" fontId="8" fillId="2" borderId="9" xfId="2" applyFill="1" applyBorder="1" applyAlignment="1">
      <alignment horizontal="center" vertical="center" wrapText="1"/>
    </xf>
    <xf numFmtId="0" fontId="8" fillId="2" borderId="10" xfId="2" applyFill="1" applyBorder="1" applyAlignment="1">
      <alignment horizontal="center" vertical="center" wrapText="1"/>
    </xf>
    <xf numFmtId="0" fontId="8" fillId="2" borderId="11" xfId="2" applyFill="1" applyBorder="1" applyAlignment="1">
      <alignment horizontal="center" vertical="center" wrapText="1"/>
    </xf>
    <xf numFmtId="0" fontId="8" fillId="2" borderId="12" xfId="2" applyFill="1" applyBorder="1" applyAlignment="1">
      <alignment horizontal="center" vertical="center" wrapText="1"/>
    </xf>
    <xf numFmtId="0" fontId="8" fillId="2" borderId="13" xfId="2" applyFill="1" applyBorder="1" applyAlignment="1">
      <alignment horizontal="center" vertical="center" wrapText="1"/>
    </xf>
    <xf numFmtId="0" fontId="8" fillId="2" borderId="14" xfId="2" applyFill="1" applyBorder="1" applyAlignment="1">
      <alignment horizontal="center" vertical="center" wrapText="1"/>
    </xf>
    <xf numFmtId="0" fontId="8" fillId="2" borderId="11" xfId="2" applyFill="1" applyBorder="1" applyAlignment="1">
      <alignment horizontal="center" vertical="center" textRotation="90" wrapText="1"/>
    </xf>
    <xf numFmtId="0" fontId="8" fillId="2" borderId="1" xfId="2" applyFill="1" applyBorder="1" applyAlignment="1">
      <alignment horizontal="center" vertical="center" textRotation="90" wrapText="1"/>
    </xf>
    <xf numFmtId="0" fontId="5" fillId="2" borderId="0" xfId="2" applyFont="1" applyFill="1" applyAlignment="1">
      <alignment horizontal="left" vertical="top"/>
    </xf>
    <xf numFmtId="0" fontId="8" fillId="2" borderId="0" xfId="2" applyFill="1" applyAlignment="1">
      <alignment horizontal="center"/>
    </xf>
    <xf numFmtId="0" fontId="6" fillId="2" borderId="15" xfId="2" applyFont="1" applyFill="1" applyBorder="1" applyAlignment="1">
      <alignment horizontal="center"/>
    </xf>
    <xf numFmtId="0" fontId="8" fillId="2" borderId="15" xfId="2" applyFill="1" applyBorder="1" applyAlignment="1">
      <alignment horizontal="center"/>
    </xf>
    <xf numFmtId="0" fontId="7" fillId="2" borderId="7" xfId="1" applyFill="1" applyBorder="1" applyAlignment="1">
      <alignment horizontal="center" vertical="center" textRotation="90" wrapText="1"/>
    </xf>
    <xf numFmtId="0" fontId="7" fillId="2" borderId="8" xfId="1" applyFill="1" applyBorder="1" applyAlignment="1">
      <alignment horizontal="center" vertical="center" textRotation="90" wrapText="1"/>
    </xf>
    <xf numFmtId="0" fontId="7" fillId="2" borderId="4" xfId="1" applyFill="1" applyBorder="1" applyAlignment="1">
      <alignment horizontal="center" vertical="center" wrapText="1"/>
    </xf>
    <xf numFmtId="0" fontId="7" fillId="2" borderId="5" xfId="1" applyFill="1" applyBorder="1" applyAlignment="1">
      <alignment horizontal="center" vertical="center" wrapText="1"/>
    </xf>
    <xf numFmtId="0" fontId="7" fillId="2" borderId="6" xfId="1" applyFill="1" applyBorder="1" applyAlignment="1">
      <alignment horizontal="center" vertical="center" wrapText="1"/>
    </xf>
    <xf numFmtId="0" fontId="7" fillId="2" borderId="9" xfId="1" applyFill="1" applyBorder="1" applyAlignment="1">
      <alignment horizontal="center" vertical="center" wrapText="1"/>
    </xf>
    <xf numFmtId="0" fontId="7" fillId="2" borderId="10" xfId="1" applyFill="1" applyBorder="1" applyAlignment="1">
      <alignment horizontal="center" vertical="center" wrapText="1"/>
    </xf>
    <xf numFmtId="0" fontId="7" fillId="2" borderId="11" xfId="1" applyFill="1" applyBorder="1" applyAlignment="1">
      <alignment horizontal="center" vertical="center" wrapText="1"/>
    </xf>
    <xf numFmtId="0" fontId="7" fillId="2" borderId="12" xfId="1" applyFill="1" applyBorder="1" applyAlignment="1">
      <alignment horizontal="center" vertical="center" wrapText="1"/>
    </xf>
    <xf numFmtId="0" fontId="7" fillId="2" borderId="13" xfId="1" applyFill="1" applyBorder="1" applyAlignment="1">
      <alignment horizontal="center" vertical="center" wrapText="1"/>
    </xf>
    <xf numFmtId="0" fontId="7" fillId="2" borderId="14" xfId="1" applyFill="1" applyBorder="1" applyAlignment="1">
      <alignment horizontal="center" vertical="center" wrapText="1"/>
    </xf>
    <xf numFmtId="0" fontId="7" fillId="2" borderId="11" xfId="1" applyFill="1" applyBorder="1" applyAlignment="1">
      <alignment horizontal="center" vertical="center" textRotation="90" wrapText="1"/>
    </xf>
    <xf numFmtId="0" fontId="7" fillId="2" borderId="1" xfId="1" applyFill="1" applyBorder="1" applyAlignment="1">
      <alignment horizontal="center" vertical="center" textRotation="90" wrapText="1"/>
    </xf>
    <xf numFmtId="0" fontId="5" fillId="2" borderId="0" xfId="1" applyFont="1" applyFill="1" applyAlignment="1">
      <alignment horizontal="left" vertical="top"/>
    </xf>
    <xf numFmtId="0" fontId="7" fillId="2" borderId="0" xfId="1" applyFill="1" applyAlignment="1">
      <alignment horizontal="center"/>
    </xf>
    <xf numFmtId="0" fontId="6" fillId="2" borderId="15" xfId="1" applyFont="1" applyFill="1" applyBorder="1" applyAlignment="1">
      <alignment horizontal="center"/>
    </xf>
    <xf numFmtId="0" fontId="7" fillId="2" borderId="15" xfId="1" applyFill="1" applyBorder="1" applyAlignment="1">
      <alignment horizontal="center"/>
    </xf>
    <xf numFmtId="0" fontId="14" fillId="2" borderId="0" xfId="5" applyFont="1" applyFill="1" applyAlignment="1" applyProtection="1">
      <alignment horizontal="left" vertical="top"/>
    </xf>
    <xf numFmtId="0" fontId="13" fillId="2" borderId="0" xfId="5" applyFill="1" applyAlignment="1" applyProtection="1">
      <alignment horizontal="center"/>
    </xf>
    <xf numFmtId="0" fontId="16" fillId="2" borderId="23" xfId="5" applyFont="1" applyFill="1" applyBorder="1" applyAlignment="1" applyProtection="1">
      <alignment horizontal="center"/>
    </xf>
    <xf numFmtId="0" fontId="13" fillId="2" borderId="23" xfId="5" applyFill="1" applyBorder="1" applyAlignment="1" applyProtection="1">
      <alignment horizontal="center"/>
    </xf>
    <xf numFmtId="0" fontId="13" fillId="2" borderId="24" xfId="5" applyFill="1" applyBorder="1" applyAlignment="1" applyProtection="1">
      <alignment horizontal="center" vertical="center" wrapText="1"/>
    </xf>
    <xf numFmtId="0" fontId="13" fillId="2" borderId="25" xfId="5" applyFill="1" applyBorder="1" applyAlignment="1" applyProtection="1">
      <alignment horizontal="center" vertical="center" wrapText="1"/>
    </xf>
    <xf numFmtId="0" fontId="13" fillId="2" borderId="26" xfId="5" applyFill="1" applyBorder="1" applyAlignment="1" applyProtection="1">
      <alignment horizontal="center" vertical="center" wrapText="1"/>
    </xf>
    <xf numFmtId="0" fontId="13" fillId="2" borderId="30" xfId="5" applyFill="1" applyBorder="1" applyAlignment="1" applyProtection="1">
      <alignment horizontal="center" vertical="center" textRotation="90" wrapText="1"/>
    </xf>
    <xf numFmtId="0" fontId="13" fillId="2" borderId="35" xfId="5" applyFill="1" applyBorder="1" applyAlignment="1" applyProtection="1">
      <alignment horizontal="center" vertical="center" textRotation="90" wrapText="1"/>
    </xf>
    <xf numFmtId="0" fontId="13" fillId="2" borderId="27" xfId="5" applyFill="1" applyBorder="1" applyAlignment="1" applyProtection="1">
      <alignment horizontal="center" vertical="center" textRotation="90" wrapText="1"/>
    </xf>
    <xf numFmtId="0" fontId="13" fillId="2" borderId="31" xfId="5" applyFill="1" applyBorder="1" applyAlignment="1" applyProtection="1">
      <alignment horizontal="center" vertical="center" textRotation="90" wrapText="1"/>
    </xf>
    <xf numFmtId="0" fontId="13" fillId="2" borderId="28" xfId="5" applyFill="1" applyBorder="1" applyAlignment="1" applyProtection="1">
      <alignment horizontal="center" vertical="center" wrapText="1"/>
    </xf>
    <xf numFmtId="0" fontId="13" fillId="2" borderId="29" xfId="5" applyFill="1" applyBorder="1" applyAlignment="1" applyProtection="1">
      <alignment horizontal="center" vertical="center" wrapText="1"/>
    </xf>
    <xf numFmtId="0" fontId="13" fillId="2" borderId="30" xfId="5" applyFill="1" applyBorder="1" applyAlignment="1" applyProtection="1">
      <alignment horizontal="center" vertical="center" wrapText="1"/>
    </xf>
    <xf numFmtId="0" fontId="13" fillId="2" borderId="32" xfId="5" applyFill="1" applyBorder="1" applyAlignment="1" applyProtection="1">
      <alignment horizontal="center" vertical="center" wrapText="1"/>
    </xf>
    <xf numFmtId="0" fontId="13" fillId="2" borderId="33" xfId="5" applyFill="1" applyBorder="1" applyAlignment="1" applyProtection="1">
      <alignment horizontal="center" vertical="center" wrapText="1"/>
    </xf>
    <xf numFmtId="0" fontId="13" fillId="2" borderId="34" xfId="5" applyFill="1" applyBorder="1" applyAlignment="1" applyProtection="1">
      <alignment horizontal="center" vertical="center" wrapText="1"/>
    </xf>
    <xf numFmtId="0" fontId="12" fillId="2" borderId="27" xfId="4" applyFill="1" applyBorder="1" applyAlignment="1" applyProtection="1">
      <alignment horizontal="center" vertical="center" textRotation="90" wrapText="1"/>
    </xf>
    <xf numFmtId="0" fontId="12" fillId="2" borderId="31" xfId="4" applyFill="1" applyBorder="1" applyAlignment="1" applyProtection="1">
      <alignment horizontal="center" vertical="center" textRotation="90" wrapText="1"/>
    </xf>
    <xf numFmtId="0" fontId="12" fillId="2" borderId="24" xfId="4" applyFill="1" applyBorder="1" applyAlignment="1" applyProtection="1">
      <alignment horizontal="center" vertical="center" wrapText="1"/>
    </xf>
    <xf numFmtId="0" fontId="12" fillId="2" borderId="25" xfId="4" applyFill="1" applyBorder="1" applyAlignment="1" applyProtection="1">
      <alignment horizontal="center" vertical="center" wrapText="1"/>
    </xf>
    <xf numFmtId="0" fontId="12" fillId="2" borderId="26" xfId="4" applyFill="1" applyBorder="1" applyAlignment="1" applyProtection="1">
      <alignment horizontal="center" vertical="center" wrapText="1"/>
    </xf>
    <xf numFmtId="0" fontId="12" fillId="2" borderId="28" xfId="4" applyFill="1" applyBorder="1" applyAlignment="1" applyProtection="1">
      <alignment horizontal="center" vertical="center" wrapText="1"/>
    </xf>
    <xf numFmtId="0" fontId="12" fillId="2" borderId="29" xfId="4" applyFill="1" applyBorder="1" applyAlignment="1" applyProtection="1">
      <alignment horizontal="center" vertical="center" wrapText="1"/>
    </xf>
    <xf numFmtId="0" fontId="12" fillId="2" borderId="30" xfId="4" applyFill="1" applyBorder="1" applyAlignment="1" applyProtection="1">
      <alignment horizontal="center" vertical="center" wrapText="1"/>
    </xf>
    <xf numFmtId="0" fontId="12" fillId="2" borderId="32" xfId="4" applyFill="1" applyBorder="1" applyAlignment="1" applyProtection="1">
      <alignment horizontal="center" vertical="center" wrapText="1"/>
    </xf>
    <xf numFmtId="0" fontId="12" fillId="2" borderId="33" xfId="4" applyFill="1" applyBorder="1" applyAlignment="1" applyProtection="1">
      <alignment horizontal="center" vertical="center" wrapText="1"/>
    </xf>
    <xf numFmtId="0" fontId="12" fillId="2" borderId="34" xfId="4" applyFill="1" applyBorder="1" applyAlignment="1" applyProtection="1">
      <alignment horizontal="center" vertical="center" wrapText="1"/>
    </xf>
    <xf numFmtId="0" fontId="12" fillId="2" borderId="30" xfId="4" applyFill="1" applyBorder="1" applyAlignment="1" applyProtection="1">
      <alignment horizontal="center" vertical="center" textRotation="90" wrapText="1"/>
    </xf>
    <xf numFmtId="0" fontId="12" fillId="2" borderId="35" xfId="4" applyFill="1" applyBorder="1" applyAlignment="1" applyProtection="1">
      <alignment horizontal="center" vertical="center" textRotation="90" wrapText="1"/>
    </xf>
    <xf numFmtId="0" fontId="19" fillId="2" borderId="0" xfId="4" applyFont="1" applyFill="1" applyAlignment="1" applyProtection="1">
      <alignment horizontal="left" vertical="top"/>
    </xf>
    <xf numFmtId="0" fontId="12" fillId="2" borderId="0" xfId="4" applyFill="1" applyAlignment="1" applyProtection="1">
      <alignment horizontal="center"/>
    </xf>
    <xf numFmtId="0" fontId="21" fillId="2" borderId="23" xfId="4" applyFont="1" applyFill="1" applyBorder="1" applyAlignment="1" applyProtection="1">
      <alignment horizontal="center"/>
    </xf>
    <xf numFmtId="0" fontId="12" fillId="2" borderId="23" xfId="4" applyFill="1" applyBorder="1" applyAlignment="1" applyProtection="1">
      <alignment horizontal="center"/>
    </xf>
    <xf numFmtId="0" fontId="14" fillId="2" borderId="0" xfId="4" applyFont="1" applyFill="1" applyAlignment="1" applyProtection="1">
      <alignment horizontal="left" vertical="top"/>
    </xf>
    <xf numFmtId="0" fontId="16" fillId="2" borderId="23" xfId="4" applyFont="1" applyFill="1" applyBorder="1" applyAlignment="1" applyProtection="1">
      <alignment horizontal="center"/>
    </xf>
    <xf numFmtId="0" fontId="5" fillId="2" borderId="0" xfId="4" applyFont="1" applyFill="1" applyAlignment="1">
      <alignment horizontal="left" vertical="top"/>
    </xf>
    <xf numFmtId="0" fontId="12" fillId="2" borderId="0" xfId="4" applyFill="1" applyAlignment="1">
      <alignment horizontal="center"/>
    </xf>
    <xf numFmtId="0" fontId="6" fillId="2" borderId="15" xfId="4" applyFont="1" applyFill="1" applyBorder="1" applyAlignment="1">
      <alignment horizontal="center"/>
    </xf>
    <xf numFmtId="0" fontId="12" fillId="2" borderId="15" xfId="4" applyFill="1" applyBorder="1" applyAlignment="1">
      <alignment horizontal="center"/>
    </xf>
    <xf numFmtId="0" fontId="12" fillId="2" borderId="4" xfId="4" applyFill="1" applyBorder="1" applyAlignment="1">
      <alignment horizontal="center" vertical="center" wrapText="1"/>
    </xf>
    <xf numFmtId="0" fontId="12" fillId="2" borderId="5" xfId="4" applyFill="1" applyBorder="1" applyAlignment="1">
      <alignment horizontal="center" vertical="center" wrapText="1"/>
    </xf>
    <xf numFmtId="0" fontId="12" fillId="2" borderId="6" xfId="4" applyFill="1" applyBorder="1" applyAlignment="1">
      <alignment horizontal="center" vertical="center" wrapText="1"/>
    </xf>
    <xf numFmtId="0" fontId="26" fillId="2" borderId="52" xfId="1" applyFont="1" applyFill="1" applyBorder="1" applyAlignment="1">
      <alignment horizontal="center" vertical="center" wrapText="1"/>
    </xf>
    <xf numFmtId="0" fontId="26" fillId="2" borderId="53" xfId="1" applyFont="1" applyFill="1" applyBorder="1" applyAlignment="1">
      <alignment horizontal="center" vertical="center" wrapText="1"/>
    </xf>
    <xf numFmtId="0" fontId="26" fillId="2" borderId="54" xfId="1" applyFont="1" applyFill="1" applyBorder="1" applyAlignment="1">
      <alignment horizontal="center" vertical="center" wrapText="1"/>
    </xf>
    <xf numFmtId="0" fontId="12" fillId="2" borderId="11" xfId="4" applyFill="1" applyBorder="1" applyAlignment="1">
      <alignment horizontal="center" vertical="center" textRotation="90" wrapText="1"/>
    </xf>
    <xf numFmtId="0" fontId="12" fillId="2" borderId="1" xfId="4" applyFill="1" applyBorder="1" applyAlignment="1">
      <alignment horizontal="center" vertical="center" textRotation="90" wrapText="1"/>
    </xf>
    <xf numFmtId="0" fontId="12" fillId="2" borderId="7" xfId="4" applyFill="1" applyBorder="1" applyAlignment="1">
      <alignment horizontal="center" vertical="center" textRotation="90" wrapText="1"/>
    </xf>
    <xf numFmtId="0" fontId="12" fillId="2" borderId="8" xfId="4" applyFill="1" applyBorder="1" applyAlignment="1">
      <alignment horizontal="center" vertical="center" textRotation="90" wrapText="1"/>
    </xf>
    <xf numFmtId="0" fontId="12" fillId="8" borderId="7" xfId="4" applyFill="1" applyBorder="1" applyAlignment="1">
      <alignment horizontal="center" vertical="center" textRotation="90" wrapText="1"/>
    </xf>
    <xf numFmtId="0" fontId="12" fillId="8" borderId="8" xfId="4" applyFill="1" applyBorder="1" applyAlignment="1">
      <alignment horizontal="center" vertical="center" textRotation="90" wrapText="1"/>
    </xf>
    <xf numFmtId="0" fontId="12" fillId="2" borderId="9" xfId="4" applyFill="1" applyBorder="1" applyAlignment="1">
      <alignment horizontal="center" vertical="center" wrapText="1"/>
    </xf>
    <xf numFmtId="0" fontId="12" fillId="2" borderId="10" xfId="4" applyFill="1" applyBorder="1" applyAlignment="1">
      <alignment horizontal="center" vertical="center" wrapText="1"/>
    </xf>
    <xf numFmtId="0" fontId="12" fillId="2" borderId="11" xfId="4" applyFill="1" applyBorder="1" applyAlignment="1">
      <alignment horizontal="center" vertical="center" wrapText="1"/>
    </xf>
    <xf numFmtId="0" fontId="12" fillId="2" borderId="12" xfId="4" applyFill="1" applyBorder="1" applyAlignment="1">
      <alignment horizontal="center" vertical="center" wrapText="1"/>
    </xf>
    <xf numFmtId="0" fontId="12" fillId="2" borderId="13" xfId="4" applyFill="1" applyBorder="1" applyAlignment="1">
      <alignment horizontal="center" vertical="center" wrapText="1"/>
    </xf>
    <xf numFmtId="0" fontId="12" fillId="2" borderId="14" xfId="4" applyFill="1" applyBorder="1" applyAlignment="1">
      <alignment horizontal="center" vertical="center" wrapText="1"/>
    </xf>
    <xf numFmtId="0" fontId="5" fillId="2" borderId="0" xfId="8" applyFont="1" applyFill="1" applyAlignment="1">
      <alignment horizontal="left" vertical="top"/>
    </xf>
    <xf numFmtId="0" fontId="12" fillId="2" borderId="0" xfId="8" applyFill="1" applyAlignment="1">
      <alignment horizontal="center"/>
    </xf>
    <xf numFmtId="0" fontId="6" fillId="2" borderId="15" xfId="8" applyFont="1" applyFill="1" applyBorder="1" applyAlignment="1">
      <alignment horizontal="center"/>
    </xf>
    <xf numFmtId="0" fontId="12" fillId="2" borderId="15" xfId="8" applyFill="1" applyBorder="1" applyAlignment="1">
      <alignment horizontal="center"/>
    </xf>
    <xf numFmtId="0" fontId="12" fillId="2" borderId="4" xfId="8" applyFill="1" applyBorder="1" applyAlignment="1">
      <alignment horizontal="center" vertical="center" wrapText="1"/>
    </xf>
    <xf numFmtId="0" fontId="12" fillId="2" borderId="5" xfId="8" applyFill="1" applyBorder="1" applyAlignment="1">
      <alignment horizontal="center" vertical="center" wrapText="1"/>
    </xf>
    <xf numFmtId="0" fontId="12" fillId="2" borderId="6" xfId="8" applyFill="1" applyBorder="1" applyAlignment="1">
      <alignment horizontal="center" vertical="center" wrapText="1"/>
    </xf>
    <xf numFmtId="0" fontId="12" fillId="2" borderId="9" xfId="8" applyFill="1" applyBorder="1" applyAlignment="1">
      <alignment horizontal="center" vertical="center" wrapText="1"/>
    </xf>
    <xf numFmtId="0" fontId="12" fillId="2" borderId="10" xfId="8" applyFill="1" applyBorder="1" applyAlignment="1">
      <alignment horizontal="center" vertical="center" wrapText="1"/>
    </xf>
    <xf numFmtId="0" fontId="12" fillId="2" borderId="11" xfId="8" applyFill="1" applyBorder="1" applyAlignment="1">
      <alignment horizontal="center" vertical="center" wrapText="1"/>
    </xf>
    <xf numFmtId="0" fontId="12" fillId="2" borderId="12" xfId="8" applyFill="1" applyBorder="1" applyAlignment="1">
      <alignment horizontal="center" vertical="center" wrapText="1"/>
    </xf>
    <xf numFmtId="0" fontId="12" fillId="2" borderId="13" xfId="8" applyFill="1" applyBorder="1" applyAlignment="1">
      <alignment horizontal="center" vertical="center" wrapText="1"/>
    </xf>
    <xf numFmtId="0" fontId="12" fillId="2" borderId="14" xfId="8" applyFill="1" applyBorder="1" applyAlignment="1">
      <alignment horizontal="center" vertical="center" wrapText="1"/>
    </xf>
    <xf numFmtId="0" fontId="12" fillId="2" borderId="11" xfId="8" applyFill="1" applyBorder="1" applyAlignment="1">
      <alignment horizontal="center" vertical="center" textRotation="90" wrapText="1"/>
    </xf>
    <xf numFmtId="0" fontId="12" fillId="2" borderId="1" xfId="8" applyFill="1" applyBorder="1" applyAlignment="1">
      <alignment horizontal="center" vertical="center" textRotation="90" wrapText="1"/>
    </xf>
    <xf numFmtId="0" fontId="12" fillId="2" borderId="7" xfId="8" applyFill="1" applyBorder="1" applyAlignment="1">
      <alignment horizontal="center" vertical="center" textRotation="90" wrapText="1"/>
    </xf>
    <xf numFmtId="0" fontId="12" fillId="2" borderId="8" xfId="8" applyFill="1" applyBorder="1" applyAlignment="1">
      <alignment horizontal="center" vertical="center" textRotation="90" wrapText="1"/>
    </xf>
    <xf numFmtId="0" fontId="26" fillId="2" borderId="52" xfId="10" applyFont="1" applyFill="1" applyBorder="1" applyAlignment="1">
      <alignment horizontal="center" vertical="center" wrapText="1"/>
    </xf>
    <xf numFmtId="0" fontId="26" fillId="2" borderId="53" xfId="10" applyFont="1" applyFill="1" applyBorder="1" applyAlignment="1">
      <alignment horizontal="center" vertical="center" wrapText="1"/>
    </xf>
    <xf numFmtId="0" fontId="26" fillId="2" borderId="54" xfId="10" applyFont="1" applyFill="1" applyBorder="1" applyAlignment="1">
      <alignment horizontal="center" vertical="center" wrapText="1"/>
    </xf>
    <xf numFmtId="0" fontId="0" fillId="2" borderId="56" xfId="0" applyFill="1" applyBorder="1"/>
    <xf numFmtId="0" fontId="0" fillId="2" borderId="51" xfId="0" applyFill="1" applyBorder="1"/>
    <xf numFmtId="0" fontId="7" fillId="2" borderId="51" xfId="0" applyFont="1" applyFill="1" applyBorder="1" applyAlignment="1">
      <alignment wrapText="1"/>
    </xf>
    <xf numFmtId="0" fontId="7" fillId="2" borderId="56" xfId="0" applyFont="1" applyFill="1" applyBorder="1" applyAlignment="1">
      <alignment wrapText="1"/>
    </xf>
    <xf numFmtId="0" fontId="0" fillId="2" borderId="57" xfId="0" applyFill="1" applyBorder="1"/>
    <xf numFmtId="0" fontId="0" fillId="2" borderId="58" xfId="0" applyFill="1" applyBorder="1"/>
    <xf numFmtId="0" fontId="0" fillId="2" borderId="59" xfId="0" applyFill="1" applyBorder="1"/>
    <xf numFmtId="0" fontId="0" fillId="2" borderId="60" xfId="0" applyFill="1" applyBorder="1"/>
    <xf numFmtId="0" fontId="0" fillId="2" borderId="61" xfId="0" applyFill="1" applyBorder="1"/>
    <xf numFmtId="0" fontId="0" fillId="2" borderId="62" xfId="0" applyFill="1" applyBorder="1"/>
    <xf numFmtId="0" fontId="30" fillId="2" borderId="0" xfId="0" applyFont="1" applyFill="1"/>
    <xf numFmtId="0" fontId="31" fillId="2" borderId="0" xfId="0" applyFont="1" applyFill="1" applyAlignment="1">
      <alignment horizontal="left" vertical="center" indent="1"/>
    </xf>
    <xf numFmtId="0" fontId="3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31" fillId="2" borderId="0" xfId="0" applyFont="1" applyFill="1" applyAlignment="1">
      <alignment horizontal="left" vertical="center" wrapText="1"/>
    </xf>
    <xf numFmtId="0" fontId="0" fillId="2" borderId="0" xfId="0" applyFill="1" applyAlignment="1"/>
    <xf numFmtId="0" fontId="30" fillId="2" borderId="0" xfId="0" applyFont="1" applyFill="1" applyAlignment="1">
      <alignment vertical="center" wrapText="1"/>
    </xf>
    <xf numFmtId="0" fontId="31" fillId="2" borderId="0" xfId="0" applyFont="1" applyFill="1" applyAlignment="1">
      <alignment vertical="center" wrapText="1"/>
    </xf>
  </cellXfs>
  <cellStyles count="13">
    <cellStyle name="Обычный" xfId="0" builtinId="0"/>
    <cellStyle name="Обычный 2" xfId="1"/>
    <cellStyle name="Обычный 2 2" xfId="12"/>
    <cellStyle name="Обычный 2 3" xfId="10"/>
    <cellStyle name="Обычный 3" xfId="2"/>
    <cellStyle name="Обычный 3 2" xfId="3"/>
    <cellStyle name="Обычный 4" xfId="4"/>
    <cellStyle name="Обычный 4 2" xfId="8"/>
    <cellStyle name="Обычный 5" xfId="5"/>
    <cellStyle name="Обычный 5 2" xfId="9"/>
    <cellStyle name="Обычный 5 2 2" xfId="11"/>
    <cellStyle name="Обычный 6" xfId="6"/>
    <cellStyle name="Обычный 6 2" xfId="7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00"/>
  <sheetViews>
    <sheetView zoomScale="51" zoomScaleNormal="51" workbookViewId="0">
      <selection activeCell="AE16" sqref="AE16"/>
    </sheetView>
  </sheetViews>
  <sheetFormatPr defaultRowHeight="16.5" x14ac:dyDescent="0.3"/>
  <cols>
    <col min="1" max="1" width="9.140625" style="1" customWidth="1"/>
    <col min="2" max="2" width="18.28515625" style="1" customWidth="1"/>
    <col min="3" max="3" width="9.140625" style="1" customWidth="1"/>
    <col min="4" max="4" width="19.5703125" style="1" customWidth="1"/>
    <col min="5" max="5" width="9.140625" style="1" customWidth="1"/>
    <col min="6" max="7" width="18.28515625" style="1" customWidth="1"/>
    <col min="8" max="9" width="9.140625" style="1" customWidth="1"/>
    <col min="10" max="10" width="11.42578125" bestFit="1" customWidth="1"/>
    <col min="24" max="24" width="11.7109375" customWidth="1"/>
    <col min="25" max="25" width="11.5703125" bestFit="1" customWidth="1"/>
    <col min="27" max="27" width="11.42578125" bestFit="1" customWidth="1"/>
    <col min="30" max="30" width="13" customWidth="1"/>
  </cols>
  <sheetData>
    <row r="1" spans="1:30" x14ac:dyDescent="0.25">
      <c r="A1" s="456"/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</row>
    <row r="2" spans="1:30" x14ac:dyDescent="0.3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Q2" s="9" t="s">
        <v>1</v>
      </c>
      <c r="R2" s="1" t="s">
        <v>2</v>
      </c>
      <c r="S2" s="9">
        <v>2024</v>
      </c>
      <c r="T2" t="s">
        <v>3</v>
      </c>
      <c r="W2" s="10"/>
      <c r="X2" s="10"/>
      <c r="Y2" s="10"/>
      <c r="Z2" s="10"/>
      <c r="AA2" s="10"/>
    </row>
    <row r="3" spans="1:30" ht="15" x14ac:dyDescent="0.25">
      <c r="A3" s="472" t="s">
        <v>4</v>
      </c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72"/>
      <c r="W3" s="10"/>
      <c r="X3" s="10"/>
      <c r="Y3" s="10"/>
      <c r="Z3" s="10"/>
      <c r="AA3" s="10"/>
    </row>
    <row r="4" spans="1:30" ht="15" x14ac:dyDescent="0.25">
      <c r="A4" s="468" t="s">
        <v>5</v>
      </c>
      <c r="B4" s="469"/>
      <c r="C4" s="469"/>
      <c r="D4" s="469"/>
      <c r="E4" s="469"/>
      <c r="F4" s="469"/>
      <c r="G4" s="469"/>
      <c r="H4" s="469"/>
      <c r="I4" s="469"/>
      <c r="J4" s="469"/>
      <c r="K4" s="469"/>
      <c r="L4" s="469"/>
      <c r="M4" s="469"/>
      <c r="N4" s="469"/>
      <c r="O4" s="469"/>
      <c r="P4" s="469"/>
      <c r="Q4" s="469"/>
      <c r="R4" s="469"/>
      <c r="S4" s="469"/>
      <c r="T4" s="469"/>
      <c r="U4" s="3"/>
      <c r="V4" s="3"/>
      <c r="W4" s="3"/>
      <c r="X4" s="3"/>
      <c r="Y4" s="3"/>
      <c r="Z4" s="3"/>
      <c r="AA4" s="3"/>
    </row>
    <row r="5" spans="1:30" s="4" customFormat="1" ht="27.75" customHeight="1" x14ac:dyDescent="0.3">
      <c r="A5" s="5"/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  <c r="T5" s="7"/>
      <c r="U5" s="7"/>
      <c r="V5" s="7"/>
      <c r="W5" s="7"/>
      <c r="X5" s="7"/>
      <c r="Y5" s="7"/>
      <c r="Z5" s="7"/>
      <c r="AA5" s="7"/>
    </row>
    <row r="6" spans="1:30" ht="32.25" customHeight="1" x14ac:dyDescent="0.25">
      <c r="A6" s="457" t="s">
        <v>6</v>
      </c>
      <c r="B6" s="458"/>
      <c r="C6" s="458"/>
      <c r="D6" s="458"/>
      <c r="E6" s="458"/>
      <c r="F6" s="458"/>
      <c r="G6" s="458"/>
      <c r="H6" s="458"/>
      <c r="I6" s="459"/>
      <c r="J6" s="458" t="s">
        <v>7</v>
      </c>
      <c r="K6" s="458"/>
      <c r="L6" s="458"/>
      <c r="M6" s="458"/>
      <c r="N6" s="458"/>
      <c r="O6" s="458"/>
      <c r="P6" s="458"/>
      <c r="Q6" s="458"/>
      <c r="R6" s="458"/>
      <c r="S6" s="458"/>
      <c r="T6" s="458"/>
      <c r="U6" s="458"/>
      <c r="V6" s="459"/>
      <c r="W6" s="460" t="s">
        <v>8</v>
      </c>
      <c r="X6" s="462" t="s">
        <v>9</v>
      </c>
      <c r="Y6" s="463"/>
      <c r="Z6" s="464"/>
      <c r="AA6" s="470" t="s">
        <v>10</v>
      </c>
    </row>
    <row r="7" spans="1:30" ht="171.75" customHeight="1" x14ac:dyDescent="0.25">
      <c r="A7" s="460" t="s">
        <v>11</v>
      </c>
      <c r="B7" s="460" t="s">
        <v>12</v>
      </c>
      <c r="C7" s="460" t="s">
        <v>13</v>
      </c>
      <c r="D7" s="460" t="s">
        <v>14</v>
      </c>
      <c r="E7" s="460" t="s">
        <v>15</v>
      </c>
      <c r="F7" s="460" t="s">
        <v>16</v>
      </c>
      <c r="G7" s="460" t="s">
        <v>17</v>
      </c>
      <c r="H7" s="460" t="s">
        <v>18</v>
      </c>
      <c r="I7" s="460" t="s">
        <v>19</v>
      </c>
      <c r="J7" s="470" t="s">
        <v>20</v>
      </c>
      <c r="K7" s="460" t="s">
        <v>21</v>
      </c>
      <c r="L7" s="460" t="s">
        <v>22</v>
      </c>
      <c r="M7" s="457" t="s">
        <v>23</v>
      </c>
      <c r="N7" s="458"/>
      <c r="O7" s="458"/>
      <c r="P7" s="458"/>
      <c r="Q7" s="458"/>
      <c r="R7" s="458"/>
      <c r="S7" s="458"/>
      <c r="T7" s="458"/>
      <c r="U7" s="459"/>
      <c r="V7" s="460" t="s">
        <v>24</v>
      </c>
      <c r="W7" s="461"/>
      <c r="X7" s="465"/>
      <c r="Y7" s="466"/>
      <c r="Z7" s="467"/>
      <c r="AA7" s="471"/>
      <c r="AD7" s="223" t="s">
        <v>949</v>
      </c>
    </row>
    <row r="8" spans="1:30" ht="63.75" customHeight="1" x14ac:dyDescent="0.25">
      <c r="A8" s="461"/>
      <c r="B8" s="461"/>
      <c r="C8" s="461"/>
      <c r="D8" s="461"/>
      <c r="E8" s="461"/>
      <c r="F8" s="461"/>
      <c r="G8" s="461"/>
      <c r="H8" s="461"/>
      <c r="I8" s="461"/>
      <c r="J8" s="471"/>
      <c r="K8" s="461"/>
      <c r="L8" s="461"/>
      <c r="M8" s="460" t="s">
        <v>25</v>
      </c>
      <c r="N8" s="457" t="s">
        <v>26</v>
      </c>
      <c r="O8" s="458"/>
      <c r="P8" s="459"/>
      <c r="Q8" s="457" t="s">
        <v>27</v>
      </c>
      <c r="R8" s="458"/>
      <c r="S8" s="458"/>
      <c r="T8" s="459"/>
      <c r="U8" s="460" t="s">
        <v>28</v>
      </c>
      <c r="V8" s="461"/>
      <c r="W8" s="461"/>
      <c r="X8" s="460" t="s">
        <v>29</v>
      </c>
      <c r="Y8" s="460" t="s">
        <v>30</v>
      </c>
      <c r="Z8" s="460" t="s">
        <v>31</v>
      </c>
      <c r="AA8" s="471"/>
    </row>
    <row r="9" spans="1:30" ht="71.25" customHeight="1" x14ac:dyDescent="0.25">
      <c r="A9" s="461"/>
      <c r="B9" s="461"/>
      <c r="C9" s="461"/>
      <c r="D9" s="461"/>
      <c r="E9" s="461"/>
      <c r="F9" s="461"/>
      <c r="G9" s="461"/>
      <c r="H9" s="461"/>
      <c r="I9" s="461"/>
      <c r="J9" s="471"/>
      <c r="K9" s="461"/>
      <c r="L9" s="461"/>
      <c r="M9" s="461"/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38</v>
      </c>
      <c r="U9" s="461"/>
      <c r="V9" s="461"/>
      <c r="W9" s="461"/>
      <c r="X9" s="461"/>
      <c r="Y9" s="461"/>
      <c r="Z9" s="461"/>
      <c r="AA9" s="471"/>
    </row>
    <row r="10" spans="1:30" ht="17.25" customHeight="1" x14ac:dyDescent="0.25">
      <c r="A10" s="11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11">
        <v>8</v>
      </c>
      <c r="I10" s="11">
        <v>9</v>
      </c>
      <c r="J10" s="11">
        <v>10</v>
      </c>
      <c r="K10" s="11">
        <v>11</v>
      </c>
      <c r="L10" s="11">
        <v>12</v>
      </c>
      <c r="M10" s="11">
        <v>13</v>
      </c>
      <c r="N10" s="11">
        <v>14</v>
      </c>
      <c r="O10" s="11">
        <v>15</v>
      </c>
      <c r="P10" s="11">
        <v>16</v>
      </c>
      <c r="Q10" s="11">
        <v>17</v>
      </c>
      <c r="R10" s="11">
        <v>18</v>
      </c>
      <c r="S10" s="11">
        <v>19</v>
      </c>
      <c r="T10" s="11">
        <v>20</v>
      </c>
      <c r="U10" s="11">
        <v>21</v>
      </c>
      <c r="V10" s="11">
        <v>22</v>
      </c>
      <c r="W10" s="11">
        <v>23</v>
      </c>
      <c r="X10" s="11">
        <v>24</v>
      </c>
      <c r="Y10" s="11">
        <v>25</v>
      </c>
      <c r="Z10" s="11">
        <v>26</v>
      </c>
      <c r="AA10" s="11">
        <v>27</v>
      </c>
    </row>
    <row r="11" spans="1:30" s="13" customFormat="1" ht="75" x14ac:dyDescent="0.25">
      <c r="A11" s="15">
        <v>1</v>
      </c>
      <c r="B11" s="15" t="s">
        <v>47</v>
      </c>
      <c r="C11" s="15" t="s">
        <v>53</v>
      </c>
      <c r="D11" s="15" t="s">
        <v>54</v>
      </c>
      <c r="E11" s="15" t="s">
        <v>42</v>
      </c>
      <c r="F11" s="15" t="s">
        <v>55</v>
      </c>
      <c r="G11" s="15" t="s">
        <v>56</v>
      </c>
      <c r="H11" s="15" t="s">
        <v>45</v>
      </c>
      <c r="I11" s="15">
        <v>4</v>
      </c>
      <c r="J11" s="15" t="s">
        <v>74</v>
      </c>
      <c r="K11" s="15"/>
      <c r="L11" s="15"/>
      <c r="M11" s="15">
        <v>27</v>
      </c>
      <c r="N11" s="15">
        <v>0</v>
      </c>
      <c r="O11" s="15">
        <v>0</v>
      </c>
      <c r="P11" s="15">
        <v>27</v>
      </c>
      <c r="Q11" s="15">
        <v>0</v>
      </c>
      <c r="R11" s="15">
        <v>0</v>
      </c>
      <c r="S11" s="15">
        <v>17</v>
      </c>
      <c r="T11" s="15">
        <v>10</v>
      </c>
      <c r="U11" s="15">
        <v>0</v>
      </c>
      <c r="V11" s="15">
        <v>33</v>
      </c>
      <c r="W11" s="15"/>
      <c r="X11" s="17" t="s">
        <v>78</v>
      </c>
      <c r="Y11" s="15" t="s">
        <v>57</v>
      </c>
      <c r="Z11" s="15" t="s">
        <v>58</v>
      </c>
      <c r="AA11" s="15">
        <v>0</v>
      </c>
      <c r="AB11" s="12"/>
      <c r="AC11" s="12"/>
      <c r="AD11" s="13">
        <f>V11*I11</f>
        <v>132</v>
      </c>
    </row>
    <row r="12" spans="1:30" s="86" customFormat="1" ht="75" x14ac:dyDescent="0.25">
      <c r="A12" s="83">
        <v>2</v>
      </c>
      <c r="B12" s="83" t="s">
        <v>47</v>
      </c>
      <c r="C12" s="83" t="s">
        <v>48</v>
      </c>
      <c r="D12" s="83" t="s">
        <v>49</v>
      </c>
      <c r="E12" s="83" t="s">
        <v>50</v>
      </c>
      <c r="F12" s="83" t="s">
        <v>51</v>
      </c>
      <c r="G12" s="83" t="s">
        <v>52</v>
      </c>
      <c r="H12" s="83" t="s">
        <v>45</v>
      </c>
      <c r="I12" s="83">
        <v>0.33</v>
      </c>
      <c r="J12" s="83" t="s">
        <v>74</v>
      </c>
      <c r="K12" s="83"/>
      <c r="L12" s="83"/>
      <c r="M12" s="83">
        <v>20</v>
      </c>
      <c r="N12" s="83">
        <v>0</v>
      </c>
      <c r="O12" s="83">
        <v>0</v>
      </c>
      <c r="P12" s="83">
        <v>20</v>
      </c>
      <c r="Q12" s="83">
        <v>0</v>
      </c>
      <c r="R12" s="83">
        <v>0</v>
      </c>
      <c r="S12" s="83">
        <v>0</v>
      </c>
      <c r="T12" s="83">
        <v>20</v>
      </c>
      <c r="U12" s="83">
        <v>0</v>
      </c>
      <c r="V12" s="83">
        <v>48</v>
      </c>
      <c r="W12" s="83"/>
      <c r="X12" s="84" t="s">
        <v>79</v>
      </c>
      <c r="Y12" s="85" t="s">
        <v>70</v>
      </c>
      <c r="Z12" s="85" t="s">
        <v>46</v>
      </c>
      <c r="AA12" s="83">
        <v>1</v>
      </c>
      <c r="AB12" s="86">
        <f>M12*I12</f>
        <v>6.6000000000000005</v>
      </c>
      <c r="AD12" s="86">
        <f>V12*I12</f>
        <v>15.84</v>
      </c>
    </row>
    <row r="13" spans="1:30" s="13" customFormat="1" ht="87" customHeight="1" x14ac:dyDescent="0.25">
      <c r="A13" s="15">
        <v>3</v>
      </c>
      <c r="B13" s="15" t="s">
        <v>71</v>
      </c>
      <c r="C13" s="15" t="s">
        <v>53</v>
      </c>
      <c r="D13" s="15" t="s">
        <v>72</v>
      </c>
      <c r="E13" s="15" t="s">
        <v>73</v>
      </c>
      <c r="F13" s="17" t="s">
        <v>76</v>
      </c>
      <c r="G13" s="17" t="s">
        <v>77</v>
      </c>
      <c r="H13" s="17" t="s">
        <v>75</v>
      </c>
      <c r="I13" s="15">
        <v>0.76600000000000001</v>
      </c>
      <c r="J13" s="15" t="s">
        <v>74</v>
      </c>
      <c r="K13" s="15"/>
      <c r="L13" s="15"/>
      <c r="M13" s="15">
        <v>50</v>
      </c>
      <c r="N13" s="15">
        <v>0</v>
      </c>
      <c r="O13" s="15">
        <v>0</v>
      </c>
      <c r="P13" s="15">
        <v>50</v>
      </c>
      <c r="Q13" s="15">
        <v>0</v>
      </c>
      <c r="R13" s="15">
        <v>0</v>
      </c>
      <c r="S13" s="15">
        <v>0</v>
      </c>
      <c r="T13" s="15">
        <v>50</v>
      </c>
      <c r="U13" s="15">
        <v>0</v>
      </c>
      <c r="V13" s="15">
        <v>79</v>
      </c>
      <c r="W13" s="15"/>
      <c r="X13" s="15"/>
      <c r="Y13" s="16"/>
      <c r="Z13" s="16"/>
      <c r="AA13" s="15">
        <v>1</v>
      </c>
    </row>
    <row r="14" spans="1:30" s="13" customFormat="1" ht="87" customHeight="1" x14ac:dyDescent="0.25">
      <c r="A14" s="15">
        <v>4</v>
      </c>
      <c r="B14" s="15" t="s">
        <v>71</v>
      </c>
      <c r="C14" s="15" t="s">
        <v>53</v>
      </c>
      <c r="D14" s="15" t="s">
        <v>81</v>
      </c>
      <c r="E14" s="15" t="s">
        <v>73</v>
      </c>
      <c r="F14" s="17" t="s">
        <v>83</v>
      </c>
      <c r="G14" s="17" t="s">
        <v>84</v>
      </c>
      <c r="H14" s="17" t="s">
        <v>75</v>
      </c>
      <c r="I14" s="15">
        <v>1.5</v>
      </c>
      <c r="J14" s="15" t="s">
        <v>82</v>
      </c>
      <c r="K14" s="15"/>
      <c r="L14" s="15"/>
      <c r="M14" s="15">
        <v>56</v>
      </c>
      <c r="N14" s="15">
        <v>0</v>
      </c>
      <c r="O14" s="15">
        <v>0</v>
      </c>
      <c r="P14" s="15">
        <v>56</v>
      </c>
      <c r="Q14" s="15">
        <v>0</v>
      </c>
      <c r="R14" s="15">
        <v>0</v>
      </c>
      <c r="S14" s="15">
        <v>0</v>
      </c>
      <c r="T14" s="15">
        <v>56</v>
      </c>
      <c r="U14" s="15">
        <v>0</v>
      </c>
      <c r="V14" s="15">
        <v>23</v>
      </c>
      <c r="W14" s="15"/>
      <c r="X14" s="15"/>
      <c r="Y14" s="16"/>
      <c r="Z14" s="16"/>
      <c r="AA14" s="15">
        <v>1</v>
      </c>
    </row>
    <row r="15" spans="1:30" s="86" customFormat="1" ht="75" x14ac:dyDescent="0.25">
      <c r="A15" s="83">
        <v>5</v>
      </c>
      <c r="B15" s="83" t="s">
        <v>39</v>
      </c>
      <c r="C15" s="83" t="s">
        <v>40</v>
      </c>
      <c r="D15" s="83" t="s">
        <v>41</v>
      </c>
      <c r="E15" s="83" t="s">
        <v>42</v>
      </c>
      <c r="F15" s="83" t="s">
        <v>43</v>
      </c>
      <c r="G15" s="83" t="s">
        <v>44</v>
      </c>
      <c r="H15" s="83" t="s">
        <v>45</v>
      </c>
      <c r="I15" s="83">
        <v>0.33</v>
      </c>
      <c r="J15" s="83" t="s">
        <v>74</v>
      </c>
      <c r="K15" s="83"/>
      <c r="L15" s="83"/>
      <c r="M15" s="83">
        <v>7</v>
      </c>
      <c r="N15" s="83">
        <v>0</v>
      </c>
      <c r="O15" s="83">
        <v>0</v>
      </c>
      <c r="P15" s="83">
        <v>6</v>
      </c>
      <c r="Q15" s="83">
        <v>0</v>
      </c>
      <c r="R15" s="83">
        <v>0</v>
      </c>
      <c r="S15" s="83">
        <v>6</v>
      </c>
      <c r="T15" s="83">
        <v>0</v>
      </c>
      <c r="U15" s="83">
        <v>1</v>
      </c>
      <c r="V15" s="83">
        <v>2</v>
      </c>
      <c r="W15" s="83"/>
      <c r="X15" s="84" t="s">
        <v>80</v>
      </c>
      <c r="Y15" s="85" t="s">
        <v>70</v>
      </c>
      <c r="Z15" s="83" t="s">
        <v>46</v>
      </c>
      <c r="AA15" s="83">
        <v>1</v>
      </c>
      <c r="AB15" s="86">
        <f>M15*I15</f>
        <v>2.31</v>
      </c>
      <c r="AD15" s="86">
        <f>V15*I15</f>
        <v>0.66</v>
      </c>
    </row>
    <row r="16" spans="1:30" s="24" customFormat="1" ht="75" x14ac:dyDescent="0.25">
      <c r="A16" s="15">
        <v>6</v>
      </c>
      <c r="B16" s="18" t="s">
        <v>71</v>
      </c>
      <c r="C16" s="19" t="s">
        <v>53</v>
      </c>
      <c r="D16" s="19" t="s">
        <v>85</v>
      </c>
      <c r="E16" s="19" t="s">
        <v>73</v>
      </c>
      <c r="F16" s="20" t="s">
        <v>86</v>
      </c>
      <c r="G16" s="20" t="s">
        <v>87</v>
      </c>
      <c r="H16" s="19" t="s">
        <v>75</v>
      </c>
      <c r="I16" s="21">
        <v>1.5</v>
      </c>
      <c r="J16" s="19" t="s">
        <v>74</v>
      </c>
      <c r="K16" s="19"/>
      <c r="L16" s="19"/>
      <c r="M16" s="19">
        <v>15</v>
      </c>
      <c r="N16" s="19">
        <v>0</v>
      </c>
      <c r="O16" s="19">
        <v>0</v>
      </c>
      <c r="P16" s="19">
        <v>15</v>
      </c>
      <c r="Q16" s="19">
        <v>0</v>
      </c>
      <c r="R16" s="19">
        <v>0</v>
      </c>
      <c r="S16" s="19">
        <v>0</v>
      </c>
      <c r="T16" s="19">
        <v>15</v>
      </c>
      <c r="U16" s="19">
        <v>0</v>
      </c>
      <c r="V16" s="19">
        <v>12</v>
      </c>
      <c r="W16" s="19"/>
      <c r="X16" s="22"/>
      <c r="Y16" s="19"/>
      <c r="Z16" s="23"/>
      <c r="AA16" s="19">
        <v>1</v>
      </c>
    </row>
    <row r="17" spans="1:28" s="13" customFormat="1" x14ac:dyDescent="0.25">
      <c r="A17" s="12"/>
      <c r="B17" s="12"/>
      <c r="C17" s="12"/>
      <c r="D17" s="12"/>
      <c r="E17" s="12"/>
      <c r="F17" s="12"/>
      <c r="G17" s="12" t="s">
        <v>191</v>
      </c>
      <c r="H17" s="12">
        <v>10594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28" s="13" customFormat="1" x14ac:dyDescent="0.25">
      <c r="A18" s="14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>
        <f>M15+M12</f>
        <v>27</v>
      </c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3">
        <f>AB15+AB12</f>
        <v>8.91</v>
      </c>
    </row>
    <row r="19" spans="1:28" s="13" customFormat="1" x14ac:dyDescent="0.25">
      <c r="G19" s="13" t="s">
        <v>190</v>
      </c>
      <c r="J19" s="13">
        <f>M18/H17</f>
        <v>2.5486124221257315E-3</v>
      </c>
      <c r="AA19" s="13">
        <f>AB18/H17</f>
        <v>8.4104209930149147E-4</v>
      </c>
    </row>
    <row r="20" spans="1:28" s="13" customFormat="1" x14ac:dyDescent="0.25"/>
    <row r="21" spans="1:28" s="13" customFormat="1" x14ac:dyDescent="0.25"/>
    <row r="22" spans="1:28" s="13" customFormat="1" x14ac:dyDescent="0.25"/>
    <row r="23" spans="1:28" s="13" customFormat="1" x14ac:dyDescent="0.25"/>
    <row r="24" spans="1:28" s="13" customFormat="1" x14ac:dyDescent="0.25"/>
    <row r="25" spans="1:28" s="13" customFormat="1" x14ac:dyDescent="0.25"/>
    <row r="26" spans="1:28" s="13" customFormat="1" x14ac:dyDescent="0.25"/>
    <row r="27" spans="1:28" s="13" customFormat="1" x14ac:dyDescent="0.25"/>
    <row r="28" spans="1:28" s="13" customFormat="1" x14ac:dyDescent="0.25"/>
    <row r="29" spans="1:28" s="13" customFormat="1" x14ac:dyDescent="0.25"/>
    <row r="30" spans="1:28" s="13" customFormat="1" x14ac:dyDescent="0.25"/>
    <row r="31" spans="1:28" s="13" customFormat="1" x14ac:dyDescent="0.25"/>
    <row r="32" spans="1:28" s="13" customFormat="1" x14ac:dyDescent="0.25"/>
    <row r="33" s="13" customFormat="1" x14ac:dyDescent="0.25"/>
    <row r="34" s="13" customFormat="1" x14ac:dyDescent="0.25"/>
    <row r="35" s="13" customFormat="1" x14ac:dyDescent="0.25"/>
    <row r="36" s="13" customFormat="1" x14ac:dyDescent="0.25"/>
    <row r="37" s="13" customFormat="1" x14ac:dyDescent="0.25"/>
    <row r="38" s="13" customFormat="1" x14ac:dyDescent="0.25"/>
    <row r="39" s="13" customFormat="1" x14ac:dyDescent="0.25"/>
    <row r="40" s="13" customFormat="1" x14ac:dyDescent="0.25"/>
    <row r="41" s="13" customFormat="1" x14ac:dyDescent="0.25"/>
    <row r="42" s="13" customFormat="1" x14ac:dyDescent="0.25"/>
    <row r="43" s="13" customFormat="1" x14ac:dyDescent="0.25"/>
    <row r="44" s="13" customFormat="1" x14ac:dyDescent="0.25"/>
    <row r="45" s="13" customFormat="1" x14ac:dyDescent="0.25"/>
    <row r="46" s="13" customFormat="1" x14ac:dyDescent="0.25"/>
    <row r="47" s="13" customFormat="1" x14ac:dyDescent="0.25"/>
    <row r="48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  <row r="58" s="13" customFormat="1" x14ac:dyDescent="0.25"/>
    <row r="59" s="13" customFormat="1" x14ac:dyDescent="0.25"/>
    <row r="60" s="13" customFormat="1" x14ac:dyDescent="0.25"/>
    <row r="61" s="13" customFormat="1" x14ac:dyDescent="0.25"/>
    <row r="62" s="13" customFormat="1" x14ac:dyDescent="0.25"/>
    <row r="63" s="13" customFormat="1" x14ac:dyDescent="0.25"/>
    <row r="64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  <row r="80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  <row r="110" s="13" customFormat="1" x14ac:dyDescent="0.25"/>
    <row r="111" s="13" customFormat="1" x14ac:dyDescent="0.25"/>
    <row r="112" s="13" customFormat="1" x14ac:dyDescent="0.25"/>
    <row r="113" s="13" customFormat="1" x14ac:dyDescent="0.25"/>
    <row r="114" s="13" customFormat="1" x14ac:dyDescent="0.25"/>
    <row r="115" s="13" customFormat="1" x14ac:dyDescent="0.25"/>
    <row r="116" s="13" customFormat="1" x14ac:dyDescent="0.25"/>
    <row r="117" s="13" customFormat="1" x14ac:dyDescent="0.25"/>
    <row r="118" s="13" customFormat="1" x14ac:dyDescent="0.25"/>
    <row r="119" s="13" customFormat="1" x14ac:dyDescent="0.25"/>
    <row r="120" s="13" customFormat="1" x14ac:dyDescent="0.25"/>
    <row r="121" s="13" customFormat="1" x14ac:dyDescent="0.25"/>
    <row r="122" s="13" customFormat="1" x14ac:dyDescent="0.25"/>
    <row r="123" s="13" customFormat="1" x14ac:dyDescent="0.25"/>
    <row r="124" s="13" customFormat="1" x14ac:dyDescent="0.25"/>
    <row r="125" s="13" customFormat="1" x14ac:dyDescent="0.25"/>
    <row r="126" s="13" customFormat="1" x14ac:dyDescent="0.25"/>
    <row r="127" s="13" customFormat="1" x14ac:dyDescent="0.25"/>
    <row r="128" s="13" customFormat="1" x14ac:dyDescent="0.25"/>
    <row r="129" s="13" customFormat="1" x14ac:dyDescent="0.25"/>
    <row r="130" s="13" customFormat="1" x14ac:dyDescent="0.25"/>
    <row r="131" s="13" customFormat="1" x14ac:dyDescent="0.25"/>
    <row r="132" s="13" customFormat="1" x14ac:dyDescent="0.25"/>
    <row r="133" s="13" customFormat="1" x14ac:dyDescent="0.25"/>
    <row r="134" s="13" customFormat="1" x14ac:dyDescent="0.25"/>
    <row r="135" s="13" customFormat="1" x14ac:dyDescent="0.25"/>
    <row r="136" s="13" customFormat="1" x14ac:dyDescent="0.25"/>
    <row r="137" s="13" customFormat="1" x14ac:dyDescent="0.25"/>
    <row r="138" s="13" customFormat="1" x14ac:dyDescent="0.25"/>
    <row r="139" s="13" customFormat="1" x14ac:dyDescent="0.25"/>
    <row r="140" s="13" customFormat="1" x14ac:dyDescent="0.25"/>
    <row r="141" s="13" customFormat="1" x14ac:dyDescent="0.25"/>
    <row r="142" s="13" customFormat="1" x14ac:dyDescent="0.25"/>
    <row r="143" s="13" customFormat="1" x14ac:dyDescent="0.25"/>
    <row r="144" s="13" customFormat="1" x14ac:dyDescent="0.25"/>
    <row r="145" s="13" customFormat="1" x14ac:dyDescent="0.25"/>
    <row r="146" s="13" customFormat="1" x14ac:dyDescent="0.25"/>
    <row r="147" s="13" customFormat="1" x14ac:dyDescent="0.25"/>
    <row r="148" s="13" customFormat="1" x14ac:dyDescent="0.25"/>
    <row r="149" s="13" customFormat="1" x14ac:dyDescent="0.25"/>
    <row r="150" s="13" customFormat="1" x14ac:dyDescent="0.25"/>
    <row r="151" s="13" customFormat="1" x14ac:dyDescent="0.25"/>
    <row r="152" s="13" customFormat="1" x14ac:dyDescent="0.25"/>
    <row r="153" s="13" customFormat="1" x14ac:dyDescent="0.25"/>
    <row r="154" s="13" customFormat="1" x14ac:dyDescent="0.25"/>
    <row r="155" s="13" customFormat="1" x14ac:dyDescent="0.25"/>
    <row r="156" s="13" customFormat="1" x14ac:dyDescent="0.25"/>
    <row r="157" s="13" customFormat="1" x14ac:dyDescent="0.25"/>
    <row r="158" s="13" customFormat="1" x14ac:dyDescent="0.25"/>
    <row r="159" s="13" customFormat="1" x14ac:dyDescent="0.25"/>
    <row r="160" s="13" customFormat="1" x14ac:dyDescent="0.25"/>
    <row r="161" s="13" customFormat="1" x14ac:dyDescent="0.25"/>
    <row r="162" s="13" customFormat="1" x14ac:dyDescent="0.25"/>
    <row r="163" s="13" customFormat="1" x14ac:dyDescent="0.25"/>
    <row r="164" s="13" customFormat="1" x14ac:dyDescent="0.25"/>
    <row r="165" s="13" customFormat="1" x14ac:dyDescent="0.25"/>
    <row r="166" s="13" customFormat="1" x14ac:dyDescent="0.25"/>
    <row r="167" s="13" customFormat="1" x14ac:dyDescent="0.25"/>
    <row r="168" s="13" customFormat="1" x14ac:dyDescent="0.25"/>
    <row r="169" s="13" customFormat="1" x14ac:dyDescent="0.25"/>
    <row r="170" s="13" customFormat="1" x14ac:dyDescent="0.25"/>
    <row r="171" s="13" customFormat="1" x14ac:dyDescent="0.25"/>
    <row r="172" s="13" customFormat="1" x14ac:dyDescent="0.25"/>
    <row r="173" s="13" customFormat="1" x14ac:dyDescent="0.25"/>
    <row r="174" s="13" customFormat="1" x14ac:dyDescent="0.25"/>
    <row r="175" s="13" customFormat="1" x14ac:dyDescent="0.25"/>
    <row r="176" s="13" customFormat="1" x14ac:dyDescent="0.25"/>
    <row r="177" s="13" customFormat="1" x14ac:dyDescent="0.25"/>
    <row r="178" s="13" customFormat="1" x14ac:dyDescent="0.25"/>
    <row r="179" s="13" customFormat="1" x14ac:dyDescent="0.25"/>
    <row r="180" s="13" customFormat="1" x14ac:dyDescent="0.25"/>
    <row r="181" s="13" customFormat="1" x14ac:dyDescent="0.25"/>
    <row r="182" s="13" customFormat="1" x14ac:dyDescent="0.25"/>
    <row r="183" s="13" customFormat="1" x14ac:dyDescent="0.25"/>
    <row r="184" s="13" customFormat="1" x14ac:dyDescent="0.25"/>
    <row r="185" s="13" customFormat="1" x14ac:dyDescent="0.25"/>
    <row r="186" s="13" customFormat="1" x14ac:dyDescent="0.25"/>
    <row r="187" s="13" customFormat="1" x14ac:dyDescent="0.25"/>
    <row r="188" s="13" customFormat="1" x14ac:dyDescent="0.25"/>
    <row r="189" s="13" customFormat="1" x14ac:dyDescent="0.25"/>
    <row r="190" s="13" customFormat="1" x14ac:dyDescent="0.25"/>
    <row r="191" s="13" customFormat="1" x14ac:dyDescent="0.25"/>
    <row r="192" s="13" customFormat="1" x14ac:dyDescent="0.25"/>
    <row r="193" s="13" customFormat="1" x14ac:dyDescent="0.25"/>
    <row r="194" s="13" customFormat="1" x14ac:dyDescent="0.25"/>
    <row r="195" s="13" customFormat="1" x14ac:dyDescent="0.25"/>
    <row r="196" s="13" customFormat="1" x14ac:dyDescent="0.25"/>
    <row r="197" s="13" customFormat="1" x14ac:dyDescent="0.25"/>
    <row r="198" s="13" customFormat="1" x14ac:dyDescent="0.25"/>
    <row r="199" s="13" customFormat="1" x14ac:dyDescent="0.25"/>
    <row r="200" s="13" customFormat="1" x14ac:dyDescent="0.25"/>
    <row r="201" s="13" customFormat="1" x14ac:dyDescent="0.25"/>
    <row r="202" s="13" customFormat="1" x14ac:dyDescent="0.25"/>
    <row r="203" s="13" customFormat="1" x14ac:dyDescent="0.25"/>
    <row r="204" s="13" customFormat="1" x14ac:dyDescent="0.25"/>
    <row r="205" s="13" customFormat="1" x14ac:dyDescent="0.25"/>
    <row r="206" s="13" customFormat="1" x14ac:dyDescent="0.25"/>
    <row r="207" s="13" customFormat="1" x14ac:dyDescent="0.25"/>
    <row r="208" s="13" customFormat="1" x14ac:dyDescent="0.25"/>
    <row r="209" s="13" customFormat="1" x14ac:dyDescent="0.25"/>
    <row r="210" s="13" customFormat="1" x14ac:dyDescent="0.25"/>
    <row r="211" s="13" customFormat="1" x14ac:dyDescent="0.25"/>
    <row r="212" s="13" customFormat="1" x14ac:dyDescent="0.25"/>
    <row r="213" s="13" customFormat="1" x14ac:dyDescent="0.25"/>
    <row r="214" s="13" customFormat="1" x14ac:dyDescent="0.25"/>
    <row r="215" s="13" customFormat="1" x14ac:dyDescent="0.25"/>
    <row r="216" s="13" customFormat="1" x14ac:dyDescent="0.25"/>
    <row r="217" s="13" customFormat="1" x14ac:dyDescent="0.25"/>
    <row r="218" s="13" customFormat="1" x14ac:dyDescent="0.25"/>
    <row r="219" s="13" customFormat="1" x14ac:dyDescent="0.25"/>
    <row r="220" s="13" customFormat="1" x14ac:dyDescent="0.25"/>
    <row r="221" s="13" customFormat="1" x14ac:dyDescent="0.25"/>
    <row r="222" s="13" customFormat="1" x14ac:dyDescent="0.25"/>
    <row r="223" s="13" customFormat="1" x14ac:dyDescent="0.25"/>
    <row r="224" s="13" customFormat="1" x14ac:dyDescent="0.25"/>
    <row r="225" s="13" customFormat="1" x14ac:dyDescent="0.25"/>
    <row r="226" s="13" customFormat="1" x14ac:dyDescent="0.25"/>
    <row r="227" s="13" customFormat="1" x14ac:dyDescent="0.25"/>
    <row r="228" s="13" customFormat="1" x14ac:dyDescent="0.25"/>
    <row r="229" s="13" customFormat="1" x14ac:dyDescent="0.25"/>
    <row r="230" s="13" customFormat="1" x14ac:dyDescent="0.25"/>
    <row r="231" s="13" customFormat="1" x14ac:dyDescent="0.25"/>
    <row r="232" s="13" customFormat="1" x14ac:dyDescent="0.25"/>
    <row r="233" s="13" customFormat="1" x14ac:dyDescent="0.25"/>
    <row r="234" s="13" customFormat="1" x14ac:dyDescent="0.25"/>
    <row r="235" s="13" customFormat="1" x14ac:dyDescent="0.25"/>
    <row r="236" s="13" customFormat="1" x14ac:dyDescent="0.25"/>
    <row r="237" s="13" customFormat="1" x14ac:dyDescent="0.25"/>
    <row r="238" s="13" customFormat="1" x14ac:dyDescent="0.25"/>
    <row r="239" s="13" customFormat="1" x14ac:dyDescent="0.25"/>
    <row r="240" s="13" customFormat="1" x14ac:dyDescent="0.25"/>
    <row r="241" s="13" customFormat="1" x14ac:dyDescent="0.25"/>
    <row r="242" s="13" customFormat="1" x14ac:dyDescent="0.25"/>
    <row r="243" s="13" customFormat="1" x14ac:dyDescent="0.25"/>
    <row r="244" s="13" customFormat="1" x14ac:dyDescent="0.25"/>
    <row r="245" s="13" customFormat="1" x14ac:dyDescent="0.25"/>
    <row r="246" s="13" customFormat="1" x14ac:dyDescent="0.25"/>
    <row r="247" s="13" customFormat="1" x14ac:dyDescent="0.25"/>
    <row r="248" s="13" customFormat="1" x14ac:dyDescent="0.25"/>
    <row r="249" s="13" customFormat="1" x14ac:dyDescent="0.25"/>
    <row r="250" s="13" customFormat="1" x14ac:dyDescent="0.25"/>
    <row r="251" s="13" customFormat="1" x14ac:dyDescent="0.25"/>
    <row r="252" s="13" customFormat="1" x14ac:dyDescent="0.25"/>
    <row r="253" s="13" customFormat="1" x14ac:dyDescent="0.25"/>
    <row r="254" s="13" customFormat="1" x14ac:dyDescent="0.25"/>
    <row r="255" s="13" customFormat="1" x14ac:dyDescent="0.25"/>
    <row r="256" s="13" customFormat="1" x14ac:dyDescent="0.25"/>
    <row r="257" s="13" customFormat="1" x14ac:dyDescent="0.25"/>
    <row r="258" s="13" customFormat="1" x14ac:dyDescent="0.25"/>
    <row r="259" s="13" customFormat="1" x14ac:dyDescent="0.25"/>
    <row r="260" s="13" customFormat="1" x14ac:dyDescent="0.25"/>
    <row r="261" s="13" customFormat="1" x14ac:dyDescent="0.25"/>
    <row r="262" s="13" customFormat="1" x14ac:dyDescent="0.25"/>
    <row r="263" s="13" customFormat="1" x14ac:dyDescent="0.25"/>
    <row r="264" s="13" customFormat="1" x14ac:dyDescent="0.25"/>
    <row r="265" s="13" customFormat="1" x14ac:dyDescent="0.25"/>
    <row r="266" s="13" customFormat="1" x14ac:dyDescent="0.25"/>
    <row r="267" s="13" customFormat="1" x14ac:dyDescent="0.25"/>
    <row r="268" s="13" customFormat="1" x14ac:dyDescent="0.25"/>
    <row r="269" s="13" customFormat="1" x14ac:dyDescent="0.25"/>
    <row r="270" s="13" customFormat="1" x14ac:dyDescent="0.25"/>
    <row r="271" s="13" customFormat="1" x14ac:dyDescent="0.25"/>
    <row r="272" s="13" customFormat="1" x14ac:dyDescent="0.25"/>
    <row r="273" s="13" customFormat="1" x14ac:dyDescent="0.25"/>
    <row r="274" s="13" customFormat="1" x14ac:dyDescent="0.25"/>
    <row r="275" s="13" customFormat="1" x14ac:dyDescent="0.25"/>
    <row r="276" s="13" customFormat="1" x14ac:dyDescent="0.25"/>
    <row r="277" s="13" customFormat="1" x14ac:dyDescent="0.25"/>
    <row r="278" s="13" customFormat="1" x14ac:dyDescent="0.25"/>
    <row r="279" s="13" customFormat="1" x14ac:dyDescent="0.25"/>
    <row r="280" s="13" customFormat="1" x14ac:dyDescent="0.25"/>
    <row r="281" s="13" customFormat="1" x14ac:dyDescent="0.25"/>
    <row r="282" s="13" customFormat="1" x14ac:dyDescent="0.25"/>
    <row r="283" s="13" customFormat="1" x14ac:dyDescent="0.25"/>
    <row r="284" s="13" customFormat="1" x14ac:dyDescent="0.25"/>
    <row r="285" s="13" customFormat="1" x14ac:dyDescent="0.25"/>
    <row r="286" s="13" customFormat="1" x14ac:dyDescent="0.25"/>
    <row r="287" s="13" customFormat="1" x14ac:dyDescent="0.25"/>
    <row r="288" s="13" customFormat="1" x14ac:dyDescent="0.25"/>
    <row r="289" s="13" customFormat="1" x14ac:dyDescent="0.25"/>
    <row r="290" s="13" customFormat="1" x14ac:dyDescent="0.25"/>
    <row r="291" s="13" customFormat="1" x14ac:dyDescent="0.25"/>
    <row r="292" s="13" customFormat="1" x14ac:dyDescent="0.25"/>
    <row r="293" s="13" customFormat="1" x14ac:dyDescent="0.25"/>
    <row r="294" s="13" customFormat="1" x14ac:dyDescent="0.25"/>
    <row r="295" s="13" customFormat="1" x14ac:dyDescent="0.25"/>
    <row r="296" s="13" customFormat="1" x14ac:dyDescent="0.25"/>
    <row r="297" s="13" customFormat="1" x14ac:dyDescent="0.25"/>
    <row r="298" s="13" customFormat="1" x14ac:dyDescent="0.25"/>
    <row r="299" s="13" customFormat="1" x14ac:dyDescent="0.25"/>
    <row r="300" s="13" customFormat="1" x14ac:dyDescent="0.25"/>
    <row r="301" s="13" customFormat="1" x14ac:dyDescent="0.25"/>
    <row r="302" s="13" customFormat="1" x14ac:dyDescent="0.25"/>
    <row r="303" s="13" customFormat="1" x14ac:dyDescent="0.25"/>
    <row r="304" s="13" customFormat="1" x14ac:dyDescent="0.25"/>
    <row r="305" s="13" customFormat="1" x14ac:dyDescent="0.25"/>
    <row r="306" s="13" customFormat="1" x14ac:dyDescent="0.25"/>
    <row r="307" s="13" customFormat="1" x14ac:dyDescent="0.25"/>
    <row r="308" s="13" customFormat="1" x14ac:dyDescent="0.25"/>
    <row r="309" s="13" customFormat="1" x14ac:dyDescent="0.25"/>
    <row r="310" s="13" customFormat="1" x14ac:dyDescent="0.25"/>
    <row r="311" s="13" customFormat="1" x14ac:dyDescent="0.25"/>
    <row r="312" s="13" customFormat="1" x14ac:dyDescent="0.25"/>
    <row r="313" s="13" customFormat="1" x14ac:dyDescent="0.25"/>
    <row r="314" s="13" customFormat="1" x14ac:dyDescent="0.25"/>
    <row r="315" s="13" customFormat="1" x14ac:dyDescent="0.25"/>
    <row r="316" s="13" customFormat="1" x14ac:dyDescent="0.25"/>
    <row r="317" s="13" customFormat="1" x14ac:dyDescent="0.25"/>
    <row r="318" s="13" customFormat="1" x14ac:dyDescent="0.25"/>
    <row r="319" s="13" customFormat="1" x14ac:dyDescent="0.25"/>
    <row r="320" s="13" customFormat="1" x14ac:dyDescent="0.25"/>
    <row r="321" s="13" customFormat="1" x14ac:dyDescent="0.25"/>
    <row r="322" s="13" customFormat="1" x14ac:dyDescent="0.25"/>
    <row r="323" s="13" customFormat="1" x14ac:dyDescent="0.25"/>
    <row r="324" s="13" customFormat="1" x14ac:dyDescent="0.25"/>
    <row r="325" s="13" customFormat="1" x14ac:dyDescent="0.25"/>
    <row r="326" s="13" customFormat="1" x14ac:dyDescent="0.25"/>
    <row r="327" s="13" customFormat="1" x14ac:dyDescent="0.25"/>
    <row r="328" s="13" customFormat="1" x14ac:dyDescent="0.25"/>
    <row r="329" s="13" customFormat="1" x14ac:dyDescent="0.25"/>
    <row r="330" s="13" customFormat="1" x14ac:dyDescent="0.25"/>
    <row r="331" s="13" customFormat="1" x14ac:dyDescent="0.25"/>
    <row r="332" s="13" customFormat="1" x14ac:dyDescent="0.25"/>
    <row r="333" s="13" customFormat="1" x14ac:dyDescent="0.25"/>
    <row r="334" s="13" customFormat="1" x14ac:dyDescent="0.25"/>
    <row r="335" s="13" customFormat="1" x14ac:dyDescent="0.25"/>
    <row r="336" s="13" customFormat="1" x14ac:dyDescent="0.25"/>
    <row r="337" s="13" customFormat="1" x14ac:dyDescent="0.25"/>
    <row r="338" s="13" customFormat="1" x14ac:dyDescent="0.25"/>
    <row r="339" s="13" customFormat="1" x14ac:dyDescent="0.25"/>
    <row r="340" s="13" customFormat="1" x14ac:dyDescent="0.25"/>
    <row r="341" s="13" customFormat="1" x14ac:dyDescent="0.25"/>
    <row r="342" s="13" customFormat="1" x14ac:dyDescent="0.25"/>
    <row r="343" s="13" customFormat="1" x14ac:dyDescent="0.25"/>
    <row r="344" s="13" customFormat="1" x14ac:dyDescent="0.25"/>
    <row r="345" s="13" customFormat="1" x14ac:dyDescent="0.25"/>
    <row r="346" s="13" customFormat="1" x14ac:dyDescent="0.25"/>
    <row r="347" s="13" customFormat="1" x14ac:dyDescent="0.25"/>
    <row r="348" s="13" customFormat="1" x14ac:dyDescent="0.25"/>
    <row r="349" s="13" customFormat="1" x14ac:dyDescent="0.25"/>
    <row r="350" s="13" customFormat="1" x14ac:dyDescent="0.25"/>
    <row r="351" s="13" customFormat="1" x14ac:dyDescent="0.25"/>
    <row r="352" s="13" customFormat="1" x14ac:dyDescent="0.25"/>
    <row r="353" s="13" customFormat="1" x14ac:dyDescent="0.25"/>
    <row r="354" s="13" customFormat="1" x14ac:dyDescent="0.25"/>
    <row r="355" s="13" customFormat="1" x14ac:dyDescent="0.25"/>
    <row r="356" s="13" customFormat="1" x14ac:dyDescent="0.25"/>
    <row r="357" s="13" customFormat="1" x14ac:dyDescent="0.25"/>
    <row r="358" s="13" customFormat="1" x14ac:dyDescent="0.25"/>
    <row r="359" s="13" customFormat="1" x14ac:dyDescent="0.25"/>
    <row r="360" s="13" customFormat="1" x14ac:dyDescent="0.25"/>
    <row r="361" s="13" customFormat="1" x14ac:dyDescent="0.25"/>
    <row r="362" s="13" customFormat="1" x14ac:dyDescent="0.25"/>
    <row r="363" s="13" customFormat="1" x14ac:dyDescent="0.25"/>
    <row r="364" s="13" customFormat="1" x14ac:dyDescent="0.25"/>
    <row r="365" s="13" customFormat="1" x14ac:dyDescent="0.25"/>
    <row r="366" s="13" customFormat="1" x14ac:dyDescent="0.25"/>
    <row r="367" s="13" customFormat="1" x14ac:dyDescent="0.25"/>
    <row r="368" s="13" customFormat="1" x14ac:dyDescent="0.25"/>
    <row r="369" s="13" customFormat="1" x14ac:dyDescent="0.25"/>
    <row r="370" s="13" customFormat="1" x14ac:dyDescent="0.25"/>
    <row r="371" s="13" customFormat="1" x14ac:dyDescent="0.25"/>
    <row r="372" s="13" customFormat="1" x14ac:dyDescent="0.25"/>
    <row r="373" s="13" customFormat="1" x14ac:dyDescent="0.25"/>
    <row r="374" s="13" customFormat="1" x14ac:dyDescent="0.25"/>
    <row r="375" s="13" customFormat="1" x14ac:dyDescent="0.25"/>
    <row r="376" s="13" customFormat="1" x14ac:dyDescent="0.25"/>
    <row r="377" s="13" customFormat="1" x14ac:dyDescent="0.25"/>
    <row r="378" s="13" customFormat="1" x14ac:dyDescent="0.25"/>
    <row r="379" s="13" customFormat="1" x14ac:dyDescent="0.25"/>
    <row r="380" s="13" customFormat="1" x14ac:dyDescent="0.25"/>
    <row r="381" s="13" customFormat="1" x14ac:dyDescent="0.25"/>
    <row r="382" s="13" customFormat="1" x14ac:dyDescent="0.25"/>
    <row r="383" s="13" customFormat="1" x14ac:dyDescent="0.25"/>
    <row r="384" s="13" customFormat="1" x14ac:dyDescent="0.25"/>
    <row r="385" s="13" customFormat="1" x14ac:dyDescent="0.25"/>
    <row r="386" s="13" customFormat="1" x14ac:dyDescent="0.25"/>
    <row r="387" s="13" customFormat="1" x14ac:dyDescent="0.25"/>
    <row r="388" s="13" customFormat="1" x14ac:dyDescent="0.25"/>
    <row r="389" s="13" customFormat="1" x14ac:dyDescent="0.25"/>
    <row r="390" s="13" customFormat="1" x14ac:dyDescent="0.25"/>
    <row r="391" s="13" customFormat="1" x14ac:dyDescent="0.25"/>
    <row r="392" s="13" customFormat="1" x14ac:dyDescent="0.25"/>
    <row r="393" s="13" customFormat="1" x14ac:dyDescent="0.25"/>
    <row r="394" s="13" customFormat="1" x14ac:dyDescent="0.25"/>
    <row r="395" s="13" customFormat="1" x14ac:dyDescent="0.25"/>
    <row r="396" s="13" customFormat="1" x14ac:dyDescent="0.25"/>
    <row r="397" s="13" customFormat="1" x14ac:dyDescent="0.25"/>
    <row r="398" s="13" customFormat="1" x14ac:dyDescent="0.25"/>
    <row r="399" s="13" customFormat="1" x14ac:dyDescent="0.25"/>
    <row r="400" s="13" customFormat="1" x14ac:dyDescent="0.25"/>
    <row r="401" s="13" customFormat="1" x14ac:dyDescent="0.25"/>
    <row r="402" s="13" customFormat="1" x14ac:dyDescent="0.25"/>
    <row r="403" s="13" customFormat="1" x14ac:dyDescent="0.25"/>
    <row r="404" s="13" customFormat="1" x14ac:dyDescent="0.25"/>
    <row r="405" s="13" customFormat="1" x14ac:dyDescent="0.25"/>
    <row r="406" s="13" customFormat="1" x14ac:dyDescent="0.25"/>
    <row r="407" s="13" customFormat="1" x14ac:dyDescent="0.25"/>
    <row r="408" s="13" customFormat="1" x14ac:dyDescent="0.25"/>
    <row r="409" s="13" customFormat="1" x14ac:dyDescent="0.25"/>
    <row r="410" s="13" customFormat="1" x14ac:dyDescent="0.25"/>
    <row r="411" s="13" customFormat="1" x14ac:dyDescent="0.25"/>
    <row r="412" s="13" customFormat="1" x14ac:dyDescent="0.25"/>
    <row r="413" s="13" customFormat="1" x14ac:dyDescent="0.25"/>
    <row r="414" s="13" customFormat="1" x14ac:dyDescent="0.25"/>
    <row r="415" s="13" customFormat="1" x14ac:dyDescent="0.25"/>
    <row r="416" s="13" customFormat="1" x14ac:dyDescent="0.25"/>
    <row r="417" s="13" customFormat="1" x14ac:dyDescent="0.25"/>
    <row r="418" s="13" customFormat="1" x14ac:dyDescent="0.25"/>
    <row r="419" s="13" customFormat="1" x14ac:dyDescent="0.25"/>
    <row r="420" s="13" customFormat="1" x14ac:dyDescent="0.25"/>
    <row r="421" s="13" customFormat="1" x14ac:dyDescent="0.25"/>
    <row r="422" s="13" customFormat="1" x14ac:dyDescent="0.25"/>
    <row r="423" s="13" customFormat="1" x14ac:dyDescent="0.25"/>
    <row r="424" s="13" customFormat="1" x14ac:dyDescent="0.25"/>
    <row r="425" s="13" customFormat="1" x14ac:dyDescent="0.25"/>
    <row r="426" s="13" customFormat="1" x14ac:dyDescent="0.25"/>
    <row r="427" s="13" customFormat="1" x14ac:dyDescent="0.25"/>
    <row r="428" s="13" customFormat="1" x14ac:dyDescent="0.25"/>
    <row r="429" s="13" customFormat="1" x14ac:dyDescent="0.25"/>
    <row r="430" s="13" customFormat="1" x14ac:dyDescent="0.25"/>
    <row r="431" s="13" customFormat="1" x14ac:dyDescent="0.25"/>
    <row r="432" s="13" customFormat="1" x14ac:dyDescent="0.25"/>
    <row r="433" s="13" customFormat="1" x14ac:dyDescent="0.25"/>
    <row r="434" s="13" customFormat="1" x14ac:dyDescent="0.25"/>
    <row r="435" s="13" customFormat="1" x14ac:dyDescent="0.25"/>
    <row r="436" s="13" customFormat="1" x14ac:dyDescent="0.25"/>
    <row r="437" s="13" customFormat="1" x14ac:dyDescent="0.25"/>
    <row r="438" s="13" customFormat="1" x14ac:dyDescent="0.25"/>
    <row r="439" s="13" customFormat="1" x14ac:dyDescent="0.25"/>
    <row r="440" s="13" customFormat="1" x14ac:dyDescent="0.25"/>
    <row r="441" s="13" customFormat="1" x14ac:dyDescent="0.25"/>
    <row r="442" s="13" customFormat="1" x14ac:dyDescent="0.25"/>
    <row r="443" s="13" customFormat="1" x14ac:dyDescent="0.25"/>
    <row r="444" s="13" customFormat="1" x14ac:dyDescent="0.25"/>
    <row r="445" s="13" customFormat="1" x14ac:dyDescent="0.25"/>
    <row r="446" s="13" customFormat="1" x14ac:dyDescent="0.25"/>
    <row r="447" s="13" customFormat="1" x14ac:dyDescent="0.25"/>
    <row r="448" s="13" customFormat="1" x14ac:dyDescent="0.25"/>
    <row r="449" s="13" customFormat="1" x14ac:dyDescent="0.25"/>
    <row r="450" s="13" customFormat="1" x14ac:dyDescent="0.25"/>
    <row r="451" s="13" customFormat="1" x14ac:dyDescent="0.25"/>
    <row r="452" s="13" customFormat="1" x14ac:dyDescent="0.25"/>
    <row r="453" s="13" customFormat="1" x14ac:dyDescent="0.25"/>
    <row r="454" s="13" customFormat="1" x14ac:dyDescent="0.25"/>
    <row r="455" s="13" customFormat="1" x14ac:dyDescent="0.25"/>
    <row r="456" s="13" customFormat="1" x14ac:dyDescent="0.25"/>
    <row r="457" s="13" customFormat="1" x14ac:dyDescent="0.25"/>
    <row r="458" s="13" customFormat="1" x14ac:dyDescent="0.25"/>
    <row r="459" s="13" customFormat="1" x14ac:dyDescent="0.25"/>
    <row r="460" s="13" customFormat="1" x14ac:dyDescent="0.25"/>
    <row r="461" s="13" customFormat="1" x14ac:dyDescent="0.25"/>
    <row r="462" s="13" customFormat="1" x14ac:dyDescent="0.25"/>
    <row r="463" s="13" customFormat="1" x14ac:dyDescent="0.25"/>
    <row r="464" s="13" customFormat="1" x14ac:dyDescent="0.25"/>
    <row r="465" s="13" customFormat="1" x14ac:dyDescent="0.25"/>
    <row r="466" s="13" customFormat="1" x14ac:dyDescent="0.25"/>
    <row r="467" s="13" customFormat="1" x14ac:dyDescent="0.25"/>
    <row r="468" s="13" customFormat="1" x14ac:dyDescent="0.25"/>
    <row r="469" s="13" customFormat="1" x14ac:dyDescent="0.25"/>
    <row r="470" s="13" customFormat="1" x14ac:dyDescent="0.25"/>
    <row r="471" s="13" customFormat="1" x14ac:dyDescent="0.25"/>
    <row r="472" s="13" customFormat="1" x14ac:dyDescent="0.25"/>
    <row r="473" s="13" customFormat="1" x14ac:dyDescent="0.25"/>
    <row r="474" s="13" customFormat="1" x14ac:dyDescent="0.25"/>
    <row r="475" s="13" customFormat="1" x14ac:dyDescent="0.25"/>
    <row r="476" s="13" customFormat="1" x14ac:dyDescent="0.25"/>
    <row r="477" s="13" customFormat="1" x14ac:dyDescent="0.25"/>
    <row r="478" s="13" customFormat="1" x14ac:dyDescent="0.25"/>
    <row r="479" s="13" customFormat="1" x14ac:dyDescent="0.25"/>
    <row r="480" s="13" customFormat="1" x14ac:dyDescent="0.25"/>
    <row r="481" s="13" customFormat="1" x14ac:dyDescent="0.25"/>
    <row r="482" s="13" customFormat="1" x14ac:dyDescent="0.25"/>
    <row r="483" s="13" customFormat="1" x14ac:dyDescent="0.25"/>
    <row r="484" s="13" customFormat="1" x14ac:dyDescent="0.25"/>
    <row r="485" s="13" customFormat="1" x14ac:dyDescent="0.25"/>
    <row r="486" s="13" customFormat="1" x14ac:dyDescent="0.25"/>
    <row r="487" s="13" customFormat="1" x14ac:dyDescent="0.25"/>
    <row r="488" s="13" customFormat="1" x14ac:dyDescent="0.25"/>
    <row r="489" s="13" customFormat="1" x14ac:dyDescent="0.25"/>
    <row r="490" s="13" customFormat="1" x14ac:dyDescent="0.25"/>
    <row r="491" s="13" customFormat="1" x14ac:dyDescent="0.25"/>
    <row r="492" s="13" customFormat="1" x14ac:dyDescent="0.25"/>
    <row r="493" s="13" customFormat="1" x14ac:dyDescent="0.25"/>
    <row r="494" s="13" customFormat="1" x14ac:dyDescent="0.25"/>
    <row r="495" s="13" customFormat="1" x14ac:dyDescent="0.25"/>
    <row r="496" s="13" customFormat="1" x14ac:dyDescent="0.25"/>
    <row r="497" s="13" customFormat="1" x14ac:dyDescent="0.25"/>
    <row r="498" s="13" customFormat="1" x14ac:dyDescent="0.25"/>
    <row r="499" s="13" customFormat="1" x14ac:dyDescent="0.25"/>
    <row r="500" s="13" customFormat="1" x14ac:dyDescent="0.25"/>
    <row r="501" s="13" customFormat="1" x14ac:dyDescent="0.25"/>
    <row r="502" s="13" customFormat="1" x14ac:dyDescent="0.25"/>
    <row r="503" s="13" customFormat="1" x14ac:dyDescent="0.25"/>
    <row r="504" s="13" customFormat="1" x14ac:dyDescent="0.25"/>
    <row r="505" s="13" customFormat="1" x14ac:dyDescent="0.25"/>
    <row r="506" s="13" customFormat="1" x14ac:dyDescent="0.25"/>
    <row r="507" s="13" customFormat="1" x14ac:dyDescent="0.25"/>
    <row r="508" s="13" customFormat="1" x14ac:dyDescent="0.25"/>
    <row r="509" s="13" customFormat="1" x14ac:dyDescent="0.25"/>
    <row r="510" s="13" customFormat="1" x14ac:dyDescent="0.25"/>
    <row r="511" s="13" customFormat="1" x14ac:dyDescent="0.25"/>
    <row r="512" s="13" customFormat="1" x14ac:dyDescent="0.25"/>
    <row r="513" s="13" customFormat="1" x14ac:dyDescent="0.25"/>
    <row r="514" s="13" customFormat="1" x14ac:dyDescent="0.25"/>
    <row r="515" s="13" customFormat="1" x14ac:dyDescent="0.25"/>
    <row r="516" s="13" customFormat="1" x14ac:dyDescent="0.25"/>
    <row r="517" s="13" customFormat="1" x14ac:dyDescent="0.25"/>
    <row r="518" s="13" customFormat="1" x14ac:dyDescent="0.25"/>
    <row r="519" s="13" customFormat="1" x14ac:dyDescent="0.25"/>
    <row r="520" s="13" customFormat="1" x14ac:dyDescent="0.25"/>
    <row r="521" s="13" customFormat="1" x14ac:dyDescent="0.25"/>
    <row r="522" s="13" customFormat="1" x14ac:dyDescent="0.25"/>
    <row r="523" s="13" customFormat="1" x14ac:dyDescent="0.25"/>
    <row r="524" s="13" customFormat="1" x14ac:dyDescent="0.25"/>
    <row r="525" s="13" customFormat="1" x14ac:dyDescent="0.25"/>
    <row r="526" s="13" customFormat="1" x14ac:dyDescent="0.25"/>
    <row r="527" s="13" customFormat="1" x14ac:dyDescent="0.25"/>
    <row r="528" s="13" customFormat="1" x14ac:dyDescent="0.25"/>
    <row r="529" s="13" customFormat="1" x14ac:dyDescent="0.25"/>
    <row r="530" s="13" customFormat="1" x14ac:dyDescent="0.25"/>
    <row r="531" s="13" customFormat="1" x14ac:dyDescent="0.25"/>
    <row r="532" s="13" customFormat="1" x14ac:dyDescent="0.25"/>
    <row r="533" s="13" customFormat="1" x14ac:dyDescent="0.25"/>
    <row r="534" s="13" customFormat="1" x14ac:dyDescent="0.25"/>
    <row r="535" s="13" customFormat="1" x14ac:dyDescent="0.25"/>
    <row r="536" s="13" customFormat="1" x14ac:dyDescent="0.25"/>
    <row r="537" s="13" customFormat="1" x14ac:dyDescent="0.25"/>
    <row r="538" s="13" customFormat="1" x14ac:dyDescent="0.25"/>
    <row r="539" s="13" customFormat="1" x14ac:dyDescent="0.25"/>
    <row r="540" s="13" customFormat="1" x14ac:dyDescent="0.25"/>
    <row r="541" s="13" customFormat="1" x14ac:dyDescent="0.25"/>
    <row r="542" s="13" customFormat="1" x14ac:dyDescent="0.25"/>
    <row r="543" s="13" customFormat="1" x14ac:dyDescent="0.25"/>
    <row r="544" s="13" customFormat="1" x14ac:dyDescent="0.25"/>
    <row r="545" s="13" customFormat="1" x14ac:dyDescent="0.25"/>
    <row r="546" s="13" customFormat="1" x14ac:dyDescent="0.25"/>
    <row r="547" s="13" customFormat="1" x14ac:dyDescent="0.25"/>
    <row r="548" s="13" customFormat="1" x14ac:dyDescent="0.25"/>
    <row r="549" s="13" customFormat="1" x14ac:dyDescent="0.25"/>
    <row r="550" s="13" customFormat="1" x14ac:dyDescent="0.25"/>
    <row r="551" s="13" customFormat="1" x14ac:dyDescent="0.25"/>
    <row r="552" s="13" customFormat="1" x14ac:dyDescent="0.25"/>
    <row r="553" s="13" customFormat="1" x14ac:dyDescent="0.25"/>
    <row r="554" s="13" customFormat="1" x14ac:dyDescent="0.25"/>
    <row r="555" s="13" customFormat="1" x14ac:dyDescent="0.25"/>
    <row r="556" s="13" customFormat="1" x14ac:dyDescent="0.25"/>
    <row r="557" s="13" customFormat="1" x14ac:dyDescent="0.25"/>
    <row r="558" s="13" customFormat="1" x14ac:dyDescent="0.25"/>
    <row r="559" s="13" customFormat="1" x14ac:dyDescent="0.25"/>
    <row r="560" s="13" customFormat="1" x14ac:dyDescent="0.25"/>
    <row r="561" s="13" customFormat="1" x14ac:dyDescent="0.25"/>
    <row r="562" s="13" customFormat="1" x14ac:dyDescent="0.25"/>
    <row r="563" s="13" customFormat="1" x14ac:dyDescent="0.25"/>
    <row r="564" s="13" customFormat="1" x14ac:dyDescent="0.25"/>
    <row r="565" s="13" customFormat="1" x14ac:dyDescent="0.25"/>
    <row r="566" s="13" customFormat="1" x14ac:dyDescent="0.25"/>
    <row r="567" s="13" customFormat="1" x14ac:dyDescent="0.25"/>
    <row r="568" s="13" customFormat="1" x14ac:dyDescent="0.25"/>
    <row r="569" s="13" customFormat="1" x14ac:dyDescent="0.25"/>
    <row r="570" s="13" customFormat="1" x14ac:dyDescent="0.25"/>
    <row r="571" s="13" customFormat="1" x14ac:dyDescent="0.25"/>
    <row r="572" s="13" customFormat="1" x14ac:dyDescent="0.25"/>
    <row r="573" s="13" customFormat="1" x14ac:dyDescent="0.25"/>
    <row r="574" s="13" customFormat="1" x14ac:dyDescent="0.25"/>
    <row r="575" s="13" customFormat="1" x14ac:dyDescent="0.25"/>
    <row r="576" s="13" customFormat="1" x14ac:dyDescent="0.25"/>
    <row r="577" s="13" customFormat="1" x14ac:dyDescent="0.25"/>
    <row r="578" s="13" customFormat="1" x14ac:dyDescent="0.25"/>
    <row r="579" s="13" customFormat="1" x14ac:dyDescent="0.25"/>
    <row r="580" s="13" customFormat="1" x14ac:dyDescent="0.25"/>
    <row r="581" s="13" customFormat="1" x14ac:dyDescent="0.25"/>
    <row r="582" s="13" customFormat="1" x14ac:dyDescent="0.25"/>
    <row r="583" s="13" customFormat="1" x14ac:dyDescent="0.25"/>
    <row r="584" s="13" customFormat="1" x14ac:dyDescent="0.25"/>
    <row r="585" s="13" customFormat="1" x14ac:dyDescent="0.25"/>
    <row r="586" s="13" customFormat="1" x14ac:dyDescent="0.25"/>
    <row r="587" s="13" customFormat="1" x14ac:dyDescent="0.25"/>
    <row r="588" s="13" customFormat="1" x14ac:dyDescent="0.25"/>
    <row r="589" s="13" customFormat="1" x14ac:dyDescent="0.25"/>
    <row r="590" s="13" customFormat="1" x14ac:dyDescent="0.25"/>
    <row r="591" s="13" customFormat="1" x14ac:dyDescent="0.25"/>
    <row r="592" s="13" customFormat="1" x14ac:dyDescent="0.25"/>
    <row r="593" s="13" customFormat="1" x14ac:dyDescent="0.25"/>
    <row r="594" s="13" customFormat="1" x14ac:dyDescent="0.25"/>
    <row r="595" s="13" customFormat="1" x14ac:dyDescent="0.25"/>
    <row r="596" s="13" customFormat="1" x14ac:dyDescent="0.25"/>
    <row r="597" s="13" customFormat="1" x14ac:dyDescent="0.25"/>
    <row r="598" s="13" customFormat="1" x14ac:dyDescent="0.25"/>
    <row r="599" s="13" customFormat="1" x14ac:dyDescent="0.25"/>
    <row r="600" s="13" customFormat="1" x14ac:dyDescent="0.25"/>
    <row r="601" s="13" customFormat="1" x14ac:dyDescent="0.25"/>
    <row r="602" s="13" customFormat="1" x14ac:dyDescent="0.25"/>
    <row r="603" s="13" customFormat="1" x14ac:dyDescent="0.25"/>
    <row r="604" s="13" customFormat="1" x14ac:dyDescent="0.25"/>
    <row r="605" s="13" customFormat="1" x14ac:dyDescent="0.25"/>
    <row r="606" s="13" customFormat="1" x14ac:dyDescent="0.25"/>
    <row r="607" s="13" customFormat="1" x14ac:dyDescent="0.25"/>
    <row r="608" s="13" customFormat="1" x14ac:dyDescent="0.25"/>
    <row r="609" s="13" customFormat="1" x14ac:dyDescent="0.25"/>
    <row r="610" s="13" customFormat="1" x14ac:dyDescent="0.25"/>
    <row r="611" s="13" customFormat="1" x14ac:dyDescent="0.25"/>
    <row r="612" s="13" customFormat="1" x14ac:dyDescent="0.25"/>
    <row r="613" s="13" customFormat="1" x14ac:dyDescent="0.25"/>
    <row r="614" s="13" customFormat="1" x14ac:dyDescent="0.25"/>
    <row r="615" s="13" customFormat="1" x14ac:dyDescent="0.25"/>
    <row r="616" s="13" customFormat="1" x14ac:dyDescent="0.25"/>
    <row r="617" s="13" customFormat="1" x14ac:dyDescent="0.25"/>
    <row r="618" s="13" customFormat="1" x14ac:dyDescent="0.25"/>
    <row r="619" s="13" customFormat="1" x14ac:dyDescent="0.25"/>
    <row r="620" s="13" customFormat="1" x14ac:dyDescent="0.25"/>
    <row r="621" s="13" customFormat="1" x14ac:dyDescent="0.25"/>
    <row r="622" s="13" customFormat="1" x14ac:dyDescent="0.25"/>
    <row r="623" s="13" customFormat="1" x14ac:dyDescent="0.25"/>
    <row r="624" s="13" customFormat="1" x14ac:dyDescent="0.25"/>
    <row r="625" s="13" customFormat="1" x14ac:dyDescent="0.25"/>
    <row r="626" s="13" customFormat="1" x14ac:dyDescent="0.25"/>
    <row r="627" s="13" customFormat="1" x14ac:dyDescent="0.25"/>
    <row r="628" s="13" customFormat="1" x14ac:dyDescent="0.25"/>
    <row r="629" s="13" customFormat="1" x14ac:dyDescent="0.25"/>
    <row r="630" s="13" customFormat="1" x14ac:dyDescent="0.25"/>
    <row r="631" s="13" customFormat="1" x14ac:dyDescent="0.25"/>
    <row r="632" s="13" customFormat="1" x14ac:dyDescent="0.25"/>
    <row r="633" s="13" customFormat="1" x14ac:dyDescent="0.25"/>
    <row r="634" s="13" customFormat="1" x14ac:dyDescent="0.25"/>
    <row r="635" s="13" customFormat="1" x14ac:dyDescent="0.25"/>
    <row r="636" s="13" customFormat="1" x14ac:dyDescent="0.25"/>
    <row r="637" s="13" customFormat="1" x14ac:dyDescent="0.25"/>
    <row r="638" s="13" customFormat="1" x14ac:dyDescent="0.25"/>
    <row r="639" s="13" customFormat="1" x14ac:dyDescent="0.25"/>
    <row r="640" s="13" customFormat="1" x14ac:dyDescent="0.25"/>
    <row r="641" s="13" customFormat="1" x14ac:dyDescent="0.25"/>
    <row r="642" s="13" customFormat="1" x14ac:dyDescent="0.25"/>
    <row r="643" s="13" customFormat="1" x14ac:dyDescent="0.25"/>
    <row r="644" s="13" customFormat="1" x14ac:dyDescent="0.25"/>
    <row r="645" s="13" customFormat="1" x14ac:dyDescent="0.25"/>
    <row r="646" s="13" customFormat="1" x14ac:dyDescent="0.25"/>
    <row r="647" s="13" customFormat="1" x14ac:dyDescent="0.25"/>
    <row r="648" s="13" customFormat="1" x14ac:dyDescent="0.25"/>
    <row r="649" s="13" customFormat="1" x14ac:dyDescent="0.25"/>
    <row r="650" s="13" customFormat="1" x14ac:dyDescent="0.25"/>
    <row r="651" s="13" customFormat="1" x14ac:dyDescent="0.25"/>
    <row r="652" s="13" customFormat="1" x14ac:dyDescent="0.25"/>
    <row r="653" s="13" customFormat="1" x14ac:dyDescent="0.25"/>
    <row r="654" s="13" customFormat="1" x14ac:dyDescent="0.25"/>
    <row r="655" s="13" customFormat="1" x14ac:dyDescent="0.25"/>
    <row r="656" s="13" customFormat="1" x14ac:dyDescent="0.25"/>
    <row r="657" s="13" customFormat="1" x14ac:dyDescent="0.25"/>
    <row r="658" s="13" customFormat="1" x14ac:dyDescent="0.25"/>
    <row r="659" s="13" customFormat="1" x14ac:dyDescent="0.25"/>
    <row r="660" s="13" customFormat="1" x14ac:dyDescent="0.25"/>
    <row r="661" s="13" customFormat="1" x14ac:dyDescent="0.25"/>
    <row r="662" s="13" customFormat="1" x14ac:dyDescent="0.25"/>
    <row r="663" s="13" customFormat="1" x14ac:dyDescent="0.25"/>
    <row r="664" s="13" customFormat="1" x14ac:dyDescent="0.25"/>
    <row r="665" s="13" customFormat="1" x14ac:dyDescent="0.25"/>
    <row r="666" s="13" customFormat="1" x14ac:dyDescent="0.25"/>
    <row r="667" s="13" customFormat="1" x14ac:dyDescent="0.25"/>
    <row r="668" s="13" customFormat="1" x14ac:dyDescent="0.25"/>
    <row r="669" s="13" customFormat="1" x14ac:dyDescent="0.25"/>
    <row r="670" s="13" customFormat="1" x14ac:dyDescent="0.25"/>
    <row r="671" s="13" customFormat="1" x14ac:dyDescent="0.25"/>
    <row r="672" s="13" customFormat="1" x14ac:dyDescent="0.25"/>
    <row r="673" s="13" customFormat="1" x14ac:dyDescent="0.25"/>
    <row r="674" s="13" customFormat="1" x14ac:dyDescent="0.25"/>
    <row r="675" s="13" customFormat="1" x14ac:dyDescent="0.25"/>
    <row r="676" s="13" customFormat="1" x14ac:dyDescent="0.25"/>
    <row r="677" s="13" customFormat="1" x14ac:dyDescent="0.25"/>
    <row r="678" s="13" customFormat="1" x14ac:dyDescent="0.25"/>
    <row r="679" s="13" customFormat="1" x14ac:dyDescent="0.25"/>
    <row r="680" s="13" customFormat="1" x14ac:dyDescent="0.25"/>
    <row r="681" s="13" customFormat="1" x14ac:dyDescent="0.25"/>
    <row r="682" s="13" customFormat="1" x14ac:dyDescent="0.25"/>
    <row r="683" s="13" customFormat="1" x14ac:dyDescent="0.25"/>
    <row r="684" s="13" customFormat="1" x14ac:dyDescent="0.25"/>
    <row r="685" s="13" customFormat="1" x14ac:dyDescent="0.25"/>
    <row r="686" s="13" customFormat="1" x14ac:dyDescent="0.25"/>
    <row r="687" s="13" customFormat="1" x14ac:dyDescent="0.25"/>
    <row r="688" s="13" customFormat="1" x14ac:dyDescent="0.25"/>
    <row r="689" s="13" customFormat="1" x14ac:dyDescent="0.25"/>
    <row r="690" s="13" customFormat="1" x14ac:dyDescent="0.25"/>
    <row r="691" s="13" customFormat="1" x14ac:dyDescent="0.25"/>
    <row r="692" s="13" customFormat="1" x14ac:dyDescent="0.25"/>
    <row r="693" s="13" customFormat="1" x14ac:dyDescent="0.25"/>
    <row r="694" s="13" customFormat="1" x14ac:dyDescent="0.25"/>
    <row r="695" s="13" customFormat="1" x14ac:dyDescent="0.25"/>
    <row r="696" s="13" customFormat="1" x14ac:dyDescent="0.25"/>
    <row r="697" s="13" customFormat="1" x14ac:dyDescent="0.25"/>
    <row r="698" s="13" customFormat="1" x14ac:dyDescent="0.25"/>
    <row r="699" s="13" customFormat="1" x14ac:dyDescent="0.25"/>
    <row r="700" s="13" customFormat="1" x14ac:dyDescent="0.25"/>
    <row r="701" s="13" customFormat="1" x14ac:dyDescent="0.25"/>
    <row r="702" s="13" customFormat="1" x14ac:dyDescent="0.25"/>
    <row r="703" s="13" customFormat="1" x14ac:dyDescent="0.25"/>
    <row r="704" s="13" customFormat="1" x14ac:dyDescent="0.25"/>
    <row r="705" s="13" customFormat="1" x14ac:dyDescent="0.25"/>
    <row r="706" s="13" customFormat="1" x14ac:dyDescent="0.25"/>
    <row r="707" s="13" customFormat="1" x14ac:dyDescent="0.25"/>
    <row r="708" s="13" customFormat="1" x14ac:dyDescent="0.25"/>
    <row r="709" s="13" customFormat="1" x14ac:dyDescent="0.25"/>
    <row r="710" s="13" customFormat="1" x14ac:dyDescent="0.25"/>
    <row r="711" s="13" customFormat="1" x14ac:dyDescent="0.25"/>
    <row r="712" s="13" customFormat="1" x14ac:dyDescent="0.25"/>
    <row r="713" s="13" customFormat="1" x14ac:dyDescent="0.25"/>
    <row r="714" s="13" customFormat="1" x14ac:dyDescent="0.25"/>
    <row r="715" s="13" customFormat="1" x14ac:dyDescent="0.25"/>
    <row r="716" s="13" customFormat="1" x14ac:dyDescent="0.25"/>
    <row r="717" s="13" customFormat="1" x14ac:dyDescent="0.25"/>
    <row r="718" s="13" customFormat="1" x14ac:dyDescent="0.25"/>
    <row r="719" s="13" customFormat="1" x14ac:dyDescent="0.25"/>
    <row r="720" s="13" customFormat="1" x14ac:dyDescent="0.25"/>
    <row r="721" s="13" customFormat="1" x14ac:dyDescent="0.25"/>
    <row r="722" s="13" customFormat="1" x14ac:dyDescent="0.25"/>
    <row r="723" s="13" customFormat="1" x14ac:dyDescent="0.25"/>
    <row r="724" s="13" customFormat="1" x14ac:dyDescent="0.25"/>
    <row r="725" s="13" customFormat="1" x14ac:dyDescent="0.25"/>
    <row r="726" s="13" customFormat="1" x14ac:dyDescent="0.25"/>
    <row r="727" s="13" customFormat="1" x14ac:dyDescent="0.25"/>
    <row r="728" s="13" customFormat="1" x14ac:dyDescent="0.25"/>
    <row r="729" s="13" customFormat="1" x14ac:dyDescent="0.25"/>
    <row r="730" s="13" customFormat="1" x14ac:dyDescent="0.25"/>
    <row r="731" s="13" customFormat="1" x14ac:dyDescent="0.25"/>
    <row r="732" s="13" customFormat="1" x14ac:dyDescent="0.25"/>
    <row r="733" s="13" customFormat="1" x14ac:dyDescent="0.25"/>
    <row r="734" s="13" customFormat="1" x14ac:dyDescent="0.25"/>
    <row r="735" s="13" customFormat="1" x14ac:dyDescent="0.25"/>
    <row r="736" s="13" customFormat="1" x14ac:dyDescent="0.25"/>
    <row r="737" s="13" customFormat="1" x14ac:dyDescent="0.25"/>
    <row r="738" s="13" customFormat="1" x14ac:dyDescent="0.25"/>
    <row r="739" s="13" customFormat="1" x14ac:dyDescent="0.25"/>
    <row r="740" s="13" customFormat="1" x14ac:dyDescent="0.25"/>
    <row r="741" s="13" customFormat="1" x14ac:dyDescent="0.25"/>
    <row r="742" s="13" customFormat="1" x14ac:dyDescent="0.25"/>
    <row r="743" s="13" customFormat="1" x14ac:dyDescent="0.25"/>
    <row r="744" s="13" customFormat="1" x14ac:dyDescent="0.25"/>
    <row r="745" s="13" customFormat="1" x14ac:dyDescent="0.25"/>
    <row r="746" s="13" customFormat="1" x14ac:dyDescent="0.25"/>
    <row r="747" s="13" customFormat="1" x14ac:dyDescent="0.25"/>
    <row r="748" s="13" customFormat="1" x14ac:dyDescent="0.25"/>
    <row r="749" s="13" customFormat="1" x14ac:dyDescent="0.25"/>
    <row r="750" s="13" customFormat="1" x14ac:dyDescent="0.25"/>
    <row r="751" s="13" customFormat="1" x14ac:dyDescent="0.25"/>
    <row r="752" s="13" customFormat="1" x14ac:dyDescent="0.25"/>
    <row r="753" s="13" customFormat="1" x14ac:dyDescent="0.25"/>
    <row r="754" s="13" customFormat="1" x14ac:dyDescent="0.25"/>
    <row r="755" s="13" customFormat="1" x14ac:dyDescent="0.25"/>
    <row r="756" s="13" customFormat="1" x14ac:dyDescent="0.25"/>
    <row r="757" s="13" customFormat="1" x14ac:dyDescent="0.25"/>
    <row r="758" s="13" customFormat="1" x14ac:dyDescent="0.25"/>
    <row r="759" s="13" customFormat="1" x14ac:dyDescent="0.25"/>
    <row r="760" s="13" customFormat="1" x14ac:dyDescent="0.25"/>
    <row r="761" s="13" customFormat="1" x14ac:dyDescent="0.25"/>
    <row r="762" s="13" customFormat="1" x14ac:dyDescent="0.25"/>
    <row r="763" s="13" customFormat="1" x14ac:dyDescent="0.25"/>
    <row r="764" s="13" customFormat="1" x14ac:dyDescent="0.25"/>
    <row r="765" s="13" customFormat="1" x14ac:dyDescent="0.25"/>
    <row r="766" s="13" customFormat="1" x14ac:dyDescent="0.25"/>
    <row r="767" s="13" customFormat="1" x14ac:dyDescent="0.25"/>
    <row r="768" s="13" customFormat="1" x14ac:dyDescent="0.25"/>
    <row r="769" s="13" customFormat="1" x14ac:dyDescent="0.25"/>
    <row r="770" s="13" customFormat="1" x14ac:dyDescent="0.25"/>
    <row r="771" s="13" customFormat="1" x14ac:dyDescent="0.25"/>
    <row r="772" s="13" customFormat="1" x14ac:dyDescent="0.25"/>
    <row r="773" s="13" customFormat="1" x14ac:dyDescent="0.25"/>
    <row r="774" s="13" customFormat="1" x14ac:dyDescent="0.25"/>
    <row r="775" s="13" customFormat="1" x14ac:dyDescent="0.25"/>
    <row r="776" s="13" customFormat="1" x14ac:dyDescent="0.25"/>
    <row r="777" s="13" customFormat="1" x14ac:dyDescent="0.25"/>
    <row r="778" s="13" customFormat="1" x14ac:dyDescent="0.25"/>
    <row r="779" s="13" customFormat="1" x14ac:dyDescent="0.25"/>
    <row r="780" s="13" customFormat="1" x14ac:dyDescent="0.25"/>
    <row r="781" s="13" customFormat="1" x14ac:dyDescent="0.25"/>
    <row r="782" s="13" customFormat="1" x14ac:dyDescent="0.25"/>
    <row r="783" s="13" customFormat="1" x14ac:dyDescent="0.25"/>
    <row r="784" s="13" customFormat="1" x14ac:dyDescent="0.25"/>
    <row r="785" s="13" customFormat="1" x14ac:dyDescent="0.25"/>
    <row r="786" s="13" customFormat="1" x14ac:dyDescent="0.25"/>
    <row r="787" s="13" customFormat="1" x14ac:dyDescent="0.25"/>
    <row r="788" s="13" customFormat="1" x14ac:dyDescent="0.25"/>
    <row r="789" s="13" customFormat="1" x14ac:dyDescent="0.25"/>
    <row r="790" s="13" customFormat="1" x14ac:dyDescent="0.25"/>
    <row r="791" s="13" customFormat="1" x14ac:dyDescent="0.25"/>
    <row r="792" s="13" customFormat="1" x14ac:dyDescent="0.25"/>
    <row r="793" s="13" customFormat="1" x14ac:dyDescent="0.25"/>
    <row r="794" s="13" customFormat="1" x14ac:dyDescent="0.25"/>
    <row r="795" s="13" customFormat="1" x14ac:dyDescent="0.25"/>
    <row r="796" s="13" customFormat="1" x14ac:dyDescent="0.25"/>
    <row r="797" s="13" customFormat="1" x14ac:dyDescent="0.25"/>
    <row r="798" s="13" customFormat="1" x14ac:dyDescent="0.25"/>
    <row r="799" s="13" customFormat="1" x14ac:dyDescent="0.25"/>
    <row r="800" s="13" customFormat="1" x14ac:dyDescent="0.25"/>
    <row r="801" s="13" customFormat="1" x14ac:dyDescent="0.25"/>
    <row r="802" s="13" customFormat="1" x14ac:dyDescent="0.25"/>
    <row r="803" s="13" customFormat="1" x14ac:dyDescent="0.25"/>
    <row r="804" s="13" customFormat="1" x14ac:dyDescent="0.25"/>
    <row r="805" s="13" customFormat="1" x14ac:dyDescent="0.25"/>
    <row r="806" s="13" customFormat="1" x14ac:dyDescent="0.25"/>
    <row r="807" s="13" customFormat="1" x14ac:dyDescent="0.25"/>
    <row r="808" s="13" customFormat="1" x14ac:dyDescent="0.25"/>
    <row r="809" s="13" customFormat="1" x14ac:dyDescent="0.25"/>
    <row r="810" s="13" customFormat="1" x14ac:dyDescent="0.25"/>
    <row r="811" s="13" customFormat="1" x14ac:dyDescent="0.25"/>
    <row r="812" s="13" customFormat="1" x14ac:dyDescent="0.25"/>
    <row r="813" s="13" customFormat="1" x14ac:dyDescent="0.25"/>
    <row r="814" s="13" customFormat="1" x14ac:dyDescent="0.25"/>
    <row r="815" s="13" customFormat="1" x14ac:dyDescent="0.25"/>
    <row r="816" s="13" customFormat="1" x14ac:dyDescent="0.25"/>
    <row r="817" s="13" customFormat="1" x14ac:dyDescent="0.25"/>
    <row r="818" s="13" customFormat="1" x14ac:dyDescent="0.25"/>
    <row r="819" s="13" customFormat="1" x14ac:dyDescent="0.25"/>
    <row r="820" s="13" customFormat="1" x14ac:dyDescent="0.25"/>
    <row r="821" s="13" customFormat="1" x14ac:dyDescent="0.25"/>
    <row r="822" s="13" customFormat="1" x14ac:dyDescent="0.25"/>
    <row r="823" s="13" customFormat="1" x14ac:dyDescent="0.25"/>
    <row r="824" s="13" customFormat="1" x14ac:dyDescent="0.25"/>
    <row r="825" s="13" customFormat="1" x14ac:dyDescent="0.25"/>
    <row r="826" s="13" customFormat="1" x14ac:dyDescent="0.25"/>
    <row r="827" s="13" customFormat="1" x14ac:dyDescent="0.25"/>
    <row r="828" s="13" customFormat="1" x14ac:dyDescent="0.25"/>
    <row r="829" s="13" customFormat="1" x14ac:dyDescent="0.25"/>
    <row r="830" s="13" customFormat="1" x14ac:dyDescent="0.25"/>
    <row r="831" s="13" customFormat="1" x14ac:dyDescent="0.25"/>
    <row r="832" s="13" customFormat="1" x14ac:dyDescent="0.25"/>
    <row r="833" s="13" customFormat="1" x14ac:dyDescent="0.25"/>
    <row r="834" s="13" customFormat="1" x14ac:dyDescent="0.25"/>
    <row r="835" s="13" customFormat="1" x14ac:dyDescent="0.25"/>
    <row r="836" s="13" customFormat="1" x14ac:dyDescent="0.25"/>
    <row r="837" s="13" customFormat="1" x14ac:dyDescent="0.25"/>
    <row r="838" s="13" customFormat="1" x14ac:dyDescent="0.25"/>
    <row r="839" s="13" customFormat="1" x14ac:dyDescent="0.25"/>
    <row r="840" s="13" customFormat="1" x14ac:dyDescent="0.25"/>
    <row r="841" s="13" customFormat="1" x14ac:dyDescent="0.25"/>
    <row r="842" s="13" customFormat="1" x14ac:dyDescent="0.25"/>
    <row r="843" s="13" customFormat="1" x14ac:dyDescent="0.25"/>
    <row r="844" s="13" customFormat="1" x14ac:dyDescent="0.25"/>
    <row r="845" s="13" customFormat="1" x14ac:dyDescent="0.25"/>
    <row r="846" s="13" customFormat="1" x14ac:dyDescent="0.25"/>
    <row r="847" s="13" customFormat="1" x14ac:dyDescent="0.25"/>
    <row r="848" s="13" customFormat="1" x14ac:dyDescent="0.25"/>
    <row r="849" s="13" customFormat="1" x14ac:dyDescent="0.25"/>
    <row r="850" s="13" customFormat="1" x14ac:dyDescent="0.25"/>
    <row r="851" s="13" customFormat="1" x14ac:dyDescent="0.25"/>
    <row r="852" s="13" customFormat="1" x14ac:dyDescent="0.25"/>
    <row r="853" s="13" customFormat="1" x14ac:dyDescent="0.25"/>
    <row r="854" s="13" customFormat="1" x14ac:dyDescent="0.25"/>
    <row r="855" s="13" customFormat="1" x14ac:dyDescent="0.25"/>
    <row r="856" s="13" customFormat="1" x14ac:dyDescent="0.25"/>
    <row r="857" s="13" customFormat="1" x14ac:dyDescent="0.25"/>
    <row r="858" s="13" customFormat="1" x14ac:dyDescent="0.25"/>
    <row r="859" s="13" customFormat="1" x14ac:dyDescent="0.25"/>
    <row r="860" s="13" customFormat="1" x14ac:dyDescent="0.25"/>
    <row r="861" s="13" customFormat="1" x14ac:dyDescent="0.25"/>
    <row r="862" s="13" customFormat="1" x14ac:dyDescent="0.25"/>
    <row r="863" s="13" customFormat="1" x14ac:dyDescent="0.25"/>
    <row r="864" s="13" customFormat="1" x14ac:dyDescent="0.25"/>
    <row r="865" s="13" customFormat="1" x14ac:dyDescent="0.25"/>
    <row r="866" s="13" customFormat="1" x14ac:dyDescent="0.25"/>
    <row r="867" s="13" customFormat="1" x14ac:dyDescent="0.25"/>
    <row r="868" s="13" customFormat="1" x14ac:dyDescent="0.25"/>
    <row r="869" s="13" customFormat="1" x14ac:dyDescent="0.25"/>
    <row r="870" s="13" customFormat="1" x14ac:dyDescent="0.25"/>
    <row r="871" s="13" customFormat="1" x14ac:dyDescent="0.25"/>
    <row r="872" s="13" customFormat="1" x14ac:dyDescent="0.25"/>
    <row r="873" s="13" customFormat="1" x14ac:dyDescent="0.25"/>
    <row r="874" s="13" customFormat="1" x14ac:dyDescent="0.25"/>
    <row r="875" s="13" customFormat="1" x14ac:dyDescent="0.25"/>
    <row r="876" s="13" customFormat="1" x14ac:dyDescent="0.25"/>
    <row r="877" s="13" customFormat="1" x14ac:dyDescent="0.25"/>
    <row r="878" s="13" customFormat="1" x14ac:dyDescent="0.25"/>
    <row r="879" s="13" customFormat="1" x14ac:dyDescent="0.25"/>
    <row r="880" s="13" customFormat="1" x14ac:dyDescent="0.25"/>
    <row r="881" s="13" customFormat="1" x14ac:dyDescent="0.25"/>
    <row r="882" s="13" customFormat="1" x14ac:dyDescent="0.25"/>
    <row r="883" s="13" customFormat="1" x14ac:dyDescent="0.25"/>
    <row r="884" s="13" customFormat="1" x14ac:dyDescent="0.25"/>
    <row r="885" s="13" customFormat="1" x14ac:dyDescent="0.25"/>
    <row r="886" s="13" customFormat="1" x14ac:dyDescent="0.25"/>
    <row r="887" s="13" customFormat="1" x14ac:dyDescent="0.25"/>
    <row r="888" s="13" customFormat="1" x14ac:dyDescent="0.25"/>
    <row r="889" s="13" customFormat="1" x14ac:dyDescent="0.25"/>
    <row r="890" s="13" customFormat="1" x14ac:dyDescent="0.25"/>
    <row r="891" s="13" customFormat="1" x14ac:dyDescent="0.25"/>
    <row r="892" s="13" customFormat="1" x14ac:dyDescent="0.25"/>
    <row r="893" s="13" customFormat="1" x14ac:dyDescent="0.25"/>
    <row r="894" s="13" customFormat="1" x14ac:dyDescent="0.25"/>
    <row r="895" s="13" customFormat="1" x14ac:dyDescent="0.25"/>
    <row r="896" s="13" customFormat="1" x14ac:dyDescent="0.25"/>
    <row r="897" s="13" customFormat="1" x14ac:dyDescent="0.25"/>
    <row r="898" s="13" customFormat="1" x14ac:dyDescent="0.25"/>
    <row r="899" s="13" customFormat="1" x14ac:dyDescent="0.25"/>
    <row r="900" s="13" customFormat="1" x14ac:dyDescent="0.25"/>
    <row r="901" s="13" customFormat="1" x14ac:dyDescent="0.25"/>
    <row r="902" s="13" customFormat="1" x14ac:dyDescent="0.25"/>
    <row r="903" s="13" customFormat="1" x14ac:dyDescent="0.25"/>
    <row r="904" s="13" customFormat="1" x14ac:dyDescent="0.25"/>
    <row r="905" s="13" customFormat="1" x14ac:dyDescent="0.25"/>
    <row r="906" s="13" customFormat="1" x14ac:dyDescent="0.25"/>
    <row r="907" s="13" customFormat="1" x14ac:dyDescent="0.25"/>
    <row r="908" s="13" customFormat="1" x14ac:dyDescent="0.25"/>
    <row r="909" s="13" customFormat="1" x14ac:dyDescent="0.25"/>
    <row r="910" s="13" customFormat="1" x14ac:dyDescent="0.25"/>
    <row r="911" s="13" customFormat="1" x14ac:dyDescent="0.25"/>
    <row r="912" s="13" customFormat="1" x14ac:dyDescent="0.25"/>
    <row r="913" s="13" customFormat="1" x14ac:dyDescent="0.25"/>
    <row r="914" s="13" customFormat="1" x14ac:dyDescent="0.25"/>
    <row r="915" s="13" customFormat="1" x14ac:dyDescent="0.25"/>
    <row r="916" s="13" customFormat="1" x14ac:dyDescent="0.25"/>
    <row r="917" s="13" customFormat="1" x14ac:dyDescent="0.25"/>
    <row r="918" s="13" customFormat="1" x14ac:dyDescent="0.25"/>
    <row r="919" s="13" customFormat="1" x14ac:dyDescent="0.25"/>
    <row r="920" s="13" customFormat="1" x14ac:dyDescent="0.25"/>
    <row r="921" s="13" customFormat="1" x14ac:dyDescent="0.25"/>
    <row r="922" s="13" customFormat="1" x14ac:dyDescent="0.25"/>
    <row r="923" s="13" customFormat="1" x14ac:dyDescent="0.25"/>
    <row r="924" s="13" customFormat="1" x14ac:dyDescent="0.25"/>
    <row r="925" s="13" customFormat="1" x14ac:dyDescent="0.25"/>
    <row r="926" s="13" customFormat="1" x14ac:dyDescent="0.25"/>
    <row r="927" s="13" customFormat="1" x14ac:dyDescent="0.25"/>
    <row r="928" s="13" customFormat="1" x14ac:dyDescent="0.25"/>
    <row r="929" s="13" customFormat="1" x14ac:dyDescent="0.25"/>
    <row r="930" s="13" customFormat="1" x14ac:dyDescent="0.25"/>
    <row r="931" s="13" customFormat="1" x14ac:dyDescent="0.25"/>
    <row r="932" s="13" customFormat="1" x14ac:dyDescent="0.25"/>
    <row r="933" s="13" customFormat="1" x14ac:dyDescent="0.25"/>
    <row r="934" s="13" customFormat="1" x14ac:dyDescent="0.25"/>
    <row r="935" s="13" customFormat="1" x14ac:dyDescent="0.25"/>
    <row r="936" s="13" customFormat="1" x14ac:dyDescent="0.25"/>
    <row r="937" s="13" customFormat="1" x14ac:dyDescent="0.25"/>
    <row r="938" s="13" customFormat="1" x14ac:dyDescent="0.25"/>
    <row r="939" s="13" customFormat="1" x14ac:dyDescent="0.25"/>
    <row r="940" s="13" customFormat="1" x14ac:dyDescent="0.25"/>
    <row r="941" s="13" customFormat="1" x14ac:dyDescent="0.25"/>
    <row r="942" s="13" customFormat="1" x14ac:dyDescent="0.25"/>
    <row r="943" s="13" customFormat="1" x14ac:dyDescent="0.25"/>
    <row r="944" s="13" customFormat="1" x14ac:dyDescent="0.25"/>
    <row r="945" s="13" customFormat="1" x14ac:dyDescent="0.25"/>
    <row r="946" s="13" customFormat="1" x14ac:dyDescent="0.25"/>
    <row r="947" s="13" customFormat="1" x14ac:dyDescent="0.25"/>
    <row r="948" s="13" customFormat="1" x14ac:dyDescent="0.25"/>
    <row r="949" s="13" customFormat="1" x14ac:dyDescent="0.25"/>
    <row r="950" s="13" customFormat="1" x14ac:dyDescent="0.25"/>
    <row r="951" s="13" customFormat="1" x14ac:dyDescent="0.25"/>
    <row r="952" s="13" customFormat="1" x14ac:dyDescent="0.25"/>
    <row r="953" s="13" customFormat="1" x14ac:dyDescent="0.25"/>
    <row r="954" s="13" customFormat="1" x14ac:dyDescent="0.25"/>
    <row r="955" s="13" customFormat="1" x14ac:dyDescent="0.25"/>
    <row r="956" s="13" customFormat="1" x14ac:dyDescent="0.25"/>
    <row r="957" s="13" customFormat="1" x14ac:dyDescent="0.25"/>
    <row r="958" s="13" customFormat="1" x14ac:dyDescent="0.25"/>
    <row r="959" s="13" customFormat="1" x14ac:dyDescent="0.25"/>
    <row r="960" s="13" customFormat="1" x14ac:dyDescent="0.25"/>
    <row r="961" s="13" customFormat="1" x14ac:dyDescent="0.25"/>
    <row r="962" s="13" customFormat="1" x14ac:dyDescent="0.25"/>
    <row r="963" s="13" customFormat="1" x14ac:dyDescent="0.25"/>
    <row r="964" s="13" customFormat="1" x14ac:dyDescent="0.25"/>
    <row r="965" s="13" customFormat="1" x14ac:dyDescent="0.25"/>
    <row r="966" s="13" customFormat="1" x14ac:dyDescent="0.25"/>
    <row r="967" s="13" customFormat="1" x14ac:dyDescent="0.25"/>
    <row r="968" s="13" customFormat="1" x14ac:dyDescent="0.25"/>
    <row r="969" s="13" customFormat="1" x14ac:dyDescent="0.25"/>
    <row r="970" s="13" customFormat="1" x14ac:dyDescent="0.25"/>
    <row r="971" s="13" customFormat="1" x14ac:dyDescent="0.25"/>
    <row r="972" s="13" customFormat="1" x14ac:dyDescent="0.25"/>
    <row r="973" s="13" customFormat="1" x14ac:dyDescent="0.25"/>
    <row r="974" s="13" customFormat="1" x14ac:dyDescent="0.25"/>
    <row r="975" s="13" customFormat="1" x14ac:dyDescent="0.25"/>
    <row r="976" s="13" customFormat="1" x14ac:dyDescent="0.25"/>
    <row r="977" s="13" customFormat="1" x14ac:dyDescent="0.25"/>
    <row r="978" s="13" customFormat="1" x14ac:dyDescent="0.25"/>
    <row r="979" s="13" customFormat="1" x14ac:dyDescent="0.25"/>
    <row r="980" s="13" customFormat="1" x14ac:dyDescent="0.25"/>
    <row r="981" s="13" customFormat="1" x14ac:dyDescent="0.25"/>
    <row r="982" s="13" customFormat="1" x14ac:dyDescent="0.25"/>
    <row r="983" s="13" customFormat="1" x14ac:dyDescent="0.25"/>
    <row r="984" s="13" customFormat="1" x14ac:dyDescent="0.25"/>
    <row r="985" s="13" customFormat="1" x14ac:dyDescent="0.25"/>
    <row r="986" s="13" customFormat="1" x14ac:dyDescent="0.25"/>
    <row r="987" s="13" customFormat="1" x14ac:dyDescent="0.25"/>
    <row r="988" s="13" customFormat="1" x14ac:dyDescent="0.25"/>
    <row r="989" s="13" customFormat="1" x14ac:dyDescent="0.25"/>
    <row r="990" s="13" customFormat="1" x14ac:dyDescent="0.25"/>
    <row r="991" s="13" customFormat="1" x14ac:dyDescent="0.25"/>
    <row r="992" s="13" customFormat="1" x14ac:dyDescent="0.25"/>
    <row r="993" s="13" customFormat="1" x14ac:dyDescent="0.25"/>
    <row r="994" s="13" customFormat="1" x14ac:dyDescent="0.25"/>
    <row r="995" s="13" customFormat="1" x14ac:dyDescent="0.25"/>
    <row r="996" s="13" customFormat="1" x14ac:dyDescent="0.25"/>
    <row r="997" s="13" customFormat="1" x14ac:dyDescent="0.25"/>
    <row r="998" s="13" customFormat="1" x14ac:dyDescent="0.25"/>
    <row r="999" s="13" customFormat="1" x14ac:dyDescent="0.25"/>
    <row r="1000" s="13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AA6:AA9"/>
    <mergeCell ref="A7:A9"/>
    <mergeCell ref="B7:B9"/>
    <mergeCell ref="C7:C9"/>
    <mergeCell ref="D7:D9"/>
    <mergeCell ref="E7:E9"/>
    <mergeCell ref="X8:X9"/>
    <mergeCell ref="Y8:Y9"/>
    <mergeCell ref="Z8:Z9"/>
    <mergeCell ref="V7:V9"/>
    <mergeCell ref="L7:L9"/>
    <mergeCell ref="M7:U7"/>
    <mergeCell ref="M8:M9"/>
    <mergeCell ref="N8:P8"/>
    <mergeCell ref="A1:O1"/>
    <mergeCell ref="A6:I6"/>
    <mergeCell ref="J6:V6"/>
    <mergeCell ref="W6:W9"/>
    <mergeCell ref="X6:Z7"/>
    <mergeCell ref="A4:T4"/>
    <mergeCell ref="Q8:T8"/>
    <mergeCell ref="U8:U9"/>
    <mergeCell ref="F7:F9"/>
    <mergeCell ref="G7:G9"/>
    <mergeCell ref="H7:H9"/>
    <mergeCell ref="I7:I9"/>
    <mergeCell ref="J7:J9"/>
    <mergeCell ref="K7:K9"/>
    <mergeCell ref="A3:T3"/>
  </mergeCells>
  <pageMargins left="0.15" right="0.15" top="0.6" bottom="0.02" header="0.3" footer="0.3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40"/>
  <sheetViews>
    <sheetView showRuler="0" topLeftCell="G45" zoomScale="62" zoomScaleNormal="62" workbookViewId="0">
      <selection activeCell="G57" sqref="A57:XFD57"/>
    </sheetView>
  </sheetViews>
  <sheetFormatPr defaultRowHeight="16.5" x14ac:dyDescent="0.3"/>
  <cols>
    <col min="1" max="1" width="9.140625" style="137"/>
    <col min="2" max="2" width="18.28515625" style="137" customWidth="1"/>
    <col min="3" max="3" width="9.140625" style="137"/>
    <col min="4" max="4" width="20" style="137" customWidth="1"/>
    <col min="5" max="5" width="9.140625" style="137"/>
    <col min="6" max="6" width="18.28515625" style="137" customWidth="1"/>
    <col min="7" max="7" width="17.7109375" style="137" customWidth="1"/>
    <col min="8" max="9" width="9.140625" style="137"/>
    <col min="10" max="12" width="9.140625" style="113"/>
    <col min="13" max="13" width="11.42578125" style="113" bestFit="1" customWidth="1"/>
    <col min="14" max="24" width="9.140625" style="113"/>
    <col min="25" max="25" width="11.7109375" style="113" bestFit="1" customWidth="1"/>
    <col min="26" max="27" width="9.140625" style="113"/>
    <col min="28" max="28" width="13.5703125" style="113" bestFit="1" customWidth="1"/>
    <col min="29" max="257" width="9.140625" style="113"/>
    <col min="258" max="258" width="18.28515625" style="113" customWidth="1"/>
    <col min="259" max="259" width="9.140625" style="113"/>
    <col min="260" max="260" width="20" style="113" customWidth="1"/>
    <col min="261" max="261" width="9.140625" style="113"/>
    <col min="262" max="262" width="18.28515625" style="113" customWidth="1"/>
    <col min="263" max="263" width="17.7109375" style="113" customWidth="1"/>
    <col min="264" max="280" width="9.140625" style="113"/>
    <col min="281" max="281" width="11.7109375" style="113" bestFit="1" customWidth="1"/>
    <col min="282" max="513" width="9.140625" style="113"/>
    <col min="514" max="514" width="18.28515625" style="113" customWidth="1"/>
    <col min="515" max="515" width="9.140625" style="113"/>
    <col min="516" max="516" width="20" style="113" customWidth="1"/>
    <col min="517" max="517" width="9.140625" style="113"/>
    <col min="518" max="518" width="18.28515625" style="113" customWidth="1"/>
    <col min="519" max="519" width="17.7109375" style="113" customWidth="1"/>
    <col min="520" max="536" width="9.140625" style="113"/>
    <col min="537" max="537" width="11.7109375" style="113" bestFit="1" customWidth="1"/>
    <col min="538" max="769" width="9.140625" style="113"/>
    <col min="770" max="770" width="18.28515625" style="113" customWidth="1"/>
    <col min="771" max="771" width="9.140625" style="113"/>
    <col min="772" max="772" width="20" style="113" customWidth="1"/>
    <col min="773" max="773" width="9.140625" style="113"/>
    <col min="774" max="774" width="18.28515625" style="113" customWidth="1"/>
    <col min="775" max="775" width="17.7109375" style="113" customWidth="1"/>
    <col min="776" max="792" width="9.140625" style="113"/>
    <col min="793" max="793" width="11.7109375" style="113" bestFit="1" customWidth="1"/>
    <col min="794" max="1025" width="9.140625" style="113"/>
    <col min="1026" max="1026" width="18.28515625" style="113" customWidth="1"/>
    <col min="1027" max="1027" width="9.140625" style="113"/>
    <col min="1028" max="1028" width="20" style="113" customWidth="1"/>
    <col min="1029" max="1029" width="9.140625" style="113"/>
    <col min="1030" max="1030" width="18.28515625" style="113" customWidth="1"/>
    <col min="1031" max="1031" width="17.7109375" style="113" customWidth="1"/>
    <col min="1032" max="1048" width="9.140625" style="113"/>
    <col min="1049" max="1049" width="11.7109375" style="113" bestFit="1" customWidth="1"/>
    <col min="1050" max="1281" width="9.140625" style="113"/>
    <col min="1282" max="1282" width="18.28515625" style="113" customWidth="1"/>
    <col min="1283" max="1283" width="9.140625" style="113"/>
    <col min="1284" max="1284" width="20" style="113" customWidth="1"/>
    <col min="1285" max="1285" width="9.140625" style="113"/>
    <col min="1286" max="1286" width="18.28515625" style="113" customWidth="1"/>
    <col min="1287" max="1287" width="17.7109375" style="113" customWidth="1"/>
    <col min="1288" max="1304" width="9.140625" style="113"/>
    <col min="1305" max="1305" width="11.7109375" style="113" bestFit="1" customWidth="1"/>
    <col min="1306" max="1537" width="9.140625" style="113"/>
    <col min="1538" max="1538" width="18.28515625" style="113" customWidth="1"/>
    <col min="1539" max="1539" width="9.140625" style="113"/>
    <col min="1540" max="1540" width="20" style="113" customWidth="1"/>
    <col min="1541" max="1541" width="9.140625" style="113"/>
    <col min="1542" max="1542" width="18.28515625" style="113" customWidth="1"/>
    <col min="1543" max="1543" width="17.7109375" style="113" customWidth="1"/>
    <col min="1544" max="1560" width="9.140625" style="113"/>
    <col min="1561" max="1561" width="11.7109375" style="113" bestFit="1" customWidth="1"/>
    <col min="1562" max="1793" width="9.140625" style="113"/>
    <col min="1794" max="1794" width="18.28515625" style="113" customWidth="1"/>
    <col min="1795" max="1795" width="9.140625" style="113"/>
    <col min="1796" max="1796" width="20" style="113" customWidth="1"/>
    <col min="1797" max="1797" width="9.140625" style="113"/>
    <col min="1798" max="1798" width="18.28515625" style="113" customWidth="1"/>
    <col min="1799" max="1799" width="17.7109375" style="113" customWidth="1"/>
    <col min="1800" max="1816" width="9.140625" style="113"/>
    <col min="1817" max="1817" width="11.7109375" style="113" bestFit="1" customWidth="1"/>
    <col min="1818" max="2049" width="9.140625" style="113"/>
    <col min="2050" max="2050" width="18.28515625" style="113" customWidth="1"/>
    <col min="2051" max="2051" width="9.140625" style="113"/>
    <col min="2052" max="2052" width="20" style="113" customWidth="1"/>
    <col min="2053" max="2053" width="9.140625" style="113"/>
    <col min="2054" max="2054" width="18.28515625" style="113" customWidth="1"/>
    <col min="2055" max="2055" width="17.7109375" style="113" customWidth="1"/>
    <col min="2056" max="2072" width="9.140625" style="113"/>
    <col min="2073" max="2073" width="11.7109375" style="113" bestFit="1" customWidth="1"/>
    <col min="2074" max="2305" width="9.140625" style="113"/>
    <col min="2306" max="2306" width="18.28515625" style="113" customWidth="1"/>
    <col min="2307" max="2307" width="9.140625" style="113"/>
    <col min="2308" max="2308" width="20" style="113" customWidth="1"/>
    <col min="2309" max="2309" width="9.140625" style="113"/>
    <col min="2310" max="2310" width="18.28515625" style="113" customWidth="1"/>
    <col min="2311" max="2311" width="17.7109375" style="113" customWidth="1"/>
    <col min="2312" max="2328" width="9.140625" style="113"/>
    <col min="2329" max="2329" width="11.7109375" style="113" bestFit="1" customWidth="1"/>
    <col min="2330" max="2561" width="9.140625" style="113"/>
    <col min="2562" max="2562" width="18.28515625" style="113" customWidth="1"/>
    <col min="2563" max="2563" width="9.140625" style="113"/>
    <col min="2564" max="2564" width="20" style="113" customWidth="1"/>
    <col min="2565" max="2565" width="9.140625" style="113"/>
    <col min="2566" max="2566" width="18.28515625" style="113" customWidth="1"/>
    <col min="2567" max="2567" width="17.7109375" style="113" customWidth="1"/>
    <col min="2568" max="2584" width="9.140625" style="113"/>
    <col min="2585" max="2585" width="11.7109375" style="113" bestFit="1" customWidth="1"/>
    <col min="2586" max="2817" width="9.140625" style="113"/>
    <col min="2818" max="2818" width="18.28515625" style="113" customWidth="1"/>
    <col min="2819" max="2819" width="9.140625" style="113"/>
    <col min="2820" max="2820" width="20" style="113" customWidth="1"/>
    <col min="2821" max="2821" width="9.140625" style="113"/>
    <col min="2822" max="2822" width="18.28515625" style="113" customWidth="1"/>
    <col min="2823" max="2823" width="17.7109375" style="113" customWidth="1"/>
    <col min="2824" max="2840" width="9.140625" style="113"/>
    <col min="2841" max="2841" width="11.7109375" style="113" bestFit="1" customWidth="1"/>
    <col min="2842" max="3073" width="9.140625" style="113"/>
    <col min="3074" max="3074" width="18.28515625" style="113" customWidth="1"/>
    <col min="3075" max="3075" width="9.140625" style="113"/>
    <col min="3076" max="3076" width="20" style="113" customWidth="1"/>
    <col min="3077" max="3077" width="9.140625" style="113"/>
    <col min="3078" max="3078" width="18.28515625" style="113" customWidth="1"/>
    <col min="3079" max="3079" width="17.7109375" style="113" customWidth="1"/>
    <col min="3080" max="3096" width="9.140625" style="113"/>
    <col min="3097" max="3097" width="11.7109375" style="113" bestFit="1" customWidth="1"/>
    <col min="3098" max="3329" width="9.140625" style="113"/>
    <col min="3330" max="3330" width="18.28515625" style="113" customWidth="1"/>
    <col min="3331" max="3331" width="9.140625" style="113"/>
    <col min="3332" max="3332" width="20" style="113" customWidth="1"/>
    <col min="3333" max="3333" width="9.140625" style="113"/>
    <col min="3334" max="3334" width="18.28515625" style="113" customWidth="1"/>
    <col min="3335" max="3335" width="17.7109375" style="113" customWidth="1"/>
    <col min="3336" max="3352" width="9.140625" style="113"/>
    <col min="3353" max="3353" width="11.7109375" style="113" bestFit="1" customWidth="1"/>
    <col min="3354" max="3585" width="9.140625" style="113"/>
    <col min="3586" max="3586" width="18.28515625" style="113" customWidth="1"/>
    <col min="3587" max="3587" width="9.140625" style="113"/>
    <col min="3588" max="3588" width="20" style="113" customWidth="1"/>
    <col min="3589" max="3589" width="9.140625" style="113"/>
    <col min="3590" max="3590" width="18.28515625" style="113" customWidth="1"/>
    <col min="3591" max="3591" width="17.7109375" style="113" customWidth="1"/>
    <col min="3592" max="3608" width="9.140625" style="113"/>
    <col min="3609" max="3609" width="11.7109375" style="113" bestFit="1" customWidth="1"/>
    <col min="3610" max="3841" width="9.140625" style="113"/>
    <col min="3842" max="3842" width="18.28515625" style="113" customWidth="1"/>
    <col min="3843" max="3843" width="9.140625" style="113"/>
    <col min="3844" max="3844" width="20" style="113" customWidth="1"/>
    <col min="3845" max="3845" width="9.140625" style="113"/>
    <col min="3846" max="3846" width="18.28515625" style="113" customWidth="1"/>
    <col min="3847" max="3847" width="17.7109375" style="113" customWidth="1"/>
    <col min="3848" max="3864" width="9.140625" style="113"/>
    <col min="3865" max="3865" width="11.7109375" style="113" bestFit="1" customWidth="1"/>
    <col min="3866" max="4097" width="9.140625" style="113"/>
    <col min="4098" max="4098" width="18.28515625" style="113" customWidth="1"/>
    <col min="4099" max="4099" width="9.140625" style="113"/>
    <col min="4100" max="4100" width="20" style="113" customWidth="1"/>
    <col min="4101" max="4101" width="9.140625" style="113"/>
    <col min="4102" max="4102" width="18.28515625" style="113" customWidth="1"/>
    <col min="4103" max="4103" width="17.7109375" style="113" customWidth="1"/>
    <col min="4104" max="4120" width="9.140625" style="113"/>
    <col min="4121" max="4121" width="11.7109375" style="113" bestFit="1" customWidth="1"/>
    <col min="4122" max="4353" width="9.140625" style="113"/>
    <col min="4354" max="4354" width="18.28515625" style="113" customWidth="1"/>
    <col min="4355" max="4355" width="9.140625" style="113"/>
    <col min="4356" max="4356" width="20" style="113" customWidth="1"/>
    <col min="4357" max="4357" width="9.140625" style="113"/>
    <col min="4358" max="4358" width="18.28515625" style="113" customWidth="1"/>
    <col min="4359" max="4359" width="17.7109375" style="113" customWidth="1"/>
    <col min="4360" max="4376" width="9.140625" style="113"/>
    <col min="4377" max="4377" width="11.7109375" style="113" bestFit="1" customWidth="1"/>
    <col min="4378" max="4609" width="9.140625" style="113"/>
    <col min="4610" max="4610" width="18.28515625" style="113" customWidth="1"/>
    <col min="4611" max="4611" width="9.140625" style="113"/>
    <col min="4612" max="4612" width="20" style="113" customWidth="1"/>
    <col min="4613" max="4613" width="9.140625" style="113"/>
    <col min="4614" max="4614" width="18.28515625" style="113" customWidth="1"/>
    <col min="4615" max="4615" width="17.7109375" style="113" customWidth="1"/>
    <col min="4616" max="4632" width="9.140625" style="113"/>
    <col min="4633" max="4633" width="11.7109375" style="113" bestFit="1" customWidth="1"/>
    <col min="4634" max="4865" width="9.140625" style="113"/>
    <col min="4866" max="4866" width="18.28515625" style="113" customWidth="1"/>
    <col min="4867" max="4867" width="9.140625" style="113"/>
    <col min="4868" max="4868" width="20" style="113" customWidth="1"/>
    <col min="4869" max="4869" width="9.140625" style="113"/>
    <col min="4870" max="4870" width="18.28515625" style="113" customWidth="1"/>
    <col min="4871" max="4871" width="17.7109375" style="113" customWidth="1"/>
    <col min="4872" max="4888" width="9.140625" style="113"/>
    <col min="4889" max="4889" width="11.7109375" style="113" bestFit="1" customWidth="1"/>
    <col min="4890" max="5121" width="9.140625" style="113"/>
    <col min="5122" max="5122" width="18.28515625" style="113" customWidth="1"/>
    <col min="5123" max="5123" width="9.140625" style="113"/>
    <col min="5124" max="5124" width="20" style="113" customWidth="1"/>
    <col min="5125" max="5125" width="9.140625" style="113"/>
    <col min="5126" max="5126" width="18.28515625" style="113" customWidth="1"/>
    <col min="5127" max="5127" width="17.7109375" style="113" customWidth="1"/>
    <col min="5128" max="5144" width="9.140625" style="113"/>
    <col min="5145" max="5145" width="11.7109375" style="113" bestFit="1" customWidth="1"/>
    <col min="5146" max="5377" width="9.140625" style="113"/>
    <col min="5378" max="5378" width="18.28515625" style="113" customWidth="1"/>
    <col min="5379" max="5379" width="9.140625" style="113"/>
    <col min="5380" max="5380" width="20" style="113" customWidth="1"/>
    <col min="5381" max="5381" width="9.140625" style="113"/>
    <col min="5382" max="5382" width="18.28515625" style="113" customWidth="1"/>
    <col min="5383" max="5383" width="17.7109375" style="113" customWidth="1"/>
    <col min="5384" max="5400" width="9.140625" style="113"/>
    <col min="5401" max="5401" width="11.7109375" style="113" bestFit="1" customWidth="1"/>
    <col min="5402" max="5633" width="9.140625" style="113"/>
    <col min="5634" max="5634" width="18.28515625" style="113" customWidth="1"/>
    <col min="5635" max="5635" width="9.140625" style="113"/>
    <col min="5636" max="5636" width="20" style="113" customWidth="1"/>
    <col min="5637" max="5637" width="9.140625" style="113"/>
    <col min="5638" max="5638" width="18.28515625" style="113" customWidth="1"/>
    <col min="5639" max="5639" width="17.7109375" style="113" customWidth="1"/>
    <col min="5640" max="5656" width="9.140625" style="113"/>
    <col min="5657" max="5657" width="11.7109375" style="113" bestFit="1" customWidth="1"/>
    <col min="5658" max="5889" width="9.140625" style="113"/>
    <col min="5890" max="5890" width="18.28515625" style="113" customWidth="1"/>
    <col min="5891" max="5891" width="9.140625" style="113"/>
    <col min="5892" max="5892" width="20" style="113" customWidth="1"/>
    <col min="5893" max="5893" width="9.140625" style="113"/>
    <col min="5894" max="5894" width="18.28515625" style="113" customWidth="1"/>
    <col min="5895" max="5895" width="17.7109375" style="113" customWidth="1"/>
    <col min="5896" max="5912" width="9.140625" style="113"/>
    <col min="5913" max="5913" width="11.7109375" style="113" bestFit="1" customWidth="1"/>
    <col min="5914" max="6145" width="9.140625" style="113"/>
    <col min="6146" max="6146" width="18.28515625" style="113" customWidth="1"/>
    <col min="6147" max="6147" width="9.140625" style="113"/>
    <col min="6148" max="6148" width="20" style="113" customWidth="1"/>
    <col min="6149" max="6149" width="9.140625" style="113"/>
    <col min="6150" max="6150" width="18.28515625" style="113" customWidth="1"/>
    <col min="6151" max="6151" width="17.7109375" style="113" customWidth="1"/>
    <col min="6152" max="6168" width="9.140625" style="113"/>
    <col min="6169" max="6169" width="11.7109375" style="113" bestFit="1" customWidth="1"/>
    <col min="6170" max="6401" width="9.140625" style="113"/>
    <col min="6402" max="6402" width="18.28515625" style="113" customWidth="1"/>
    <col min="6403" max="6403" width="9.140625" style="113"/>
    <col min="6404" max="6404" width="20" style="113" customWidth="1"/>
    <col min="6405" max="6405" width="9.140625" style="113"/>
    <col min="6406" max="6406" width="18.28515625" style="113" customWidth="1"/>
    <col min="6407" max="6407" width="17.7109375" style="113" customWidth="1"/>
    <col min="6408" max="6424" width="9.140625" style="113"/>
    <col min="6425" max="6425" width="11.7109375" style="113" bestFit="1" customWidth="1"/>
    <col min="6426" max="6657" width="9.140625" style="113"/>
    <col min="6658" max="6658" width="18.28515625" style="113" customWidth="1"/>
    <col min="6659" max="6659" width="9.140625" style="113"/>
    <col min="6660" max="6660" width="20" style="113" customWidth="1"/>
    <col min="6661" max="6661" width="9.140625" style="113"/>
    <col min="6662" max="6662" width="18.28515625" style="113" customWidth="1"/>
    <col min="6663" max="6663" width="17.7109375" style="113" customWidth="1"/>
    <col min="6664" max="6680" width="9.140625" style="113"/>
    <col min="6681" max="6681" width="11.7109375" style="113" bestFit="1" customWidth="1"/>
    <col min="6682" max="6913" width="9.140625" style="113"/>
    <col min="6914" max="6914" width="18.28515625" style="113" customWidth="1"/>
    <col min="6915" max="6915" width="9.140625" style="113"/>
    <col min="6916" max="6916" width="20" style="113" customWidth="1"/>
    <col min="6917" max="6917" width="9.140625" style="113"/>
    <col min="6918" max="6918" width="18.28515625" style="113" customWidth="1"/>
    <col min="6919" max="6919" width="17.7109375" style="113" customWidth="1"/>
    <col min="6920" max="6936" width="9.140625" style="113"/>
    <col min="6937" max="6937" width="11.7109375" style="113" bestFit="1" customWidth="1"/>
    <col min="6938" max="7169" width="9.140625" style="113"/>
    <col min="7170" max="7170" width="18.28515625" style="113" customWidth="1"/>
    <col min="7171" max="7171" width="9.140625" style="113"/>
    <col min="7172" max="7172" width="20" style="113" customWidth="1"/>
    <col min="7173" max="7173" width="9.140625" style="113"/>
    <col min="7174" max="7174" width="18.28515625" style="113" customWidth="1"/>
    <col min="7175" max="7175" width="17.7109375" style="113" customWidth="1"/>
    <col min="7176" max="7192" width="9.140625" style="113"/>
    <col min="7193" max="7193" width="11.7109375" style="113" bestFit="1" customWidth="1"/>
    <col min="7194" max="7425" width="9.140625" style="113"/>
    <col min="7426" max="7426" width="18.28515625" style="113" customWidth="1"/>
    <col min="7427" max="7427" width="9.140625" style="113"/>
    <col min="7428" max="7428" width="20" style="113" customWidth="1"/>
    <col min="7429" max="7429" width="9.140625" style="113"/>
    <col min="7430" max="7430" width="18.28515625" style="113" customWidth="1"/>
    <col min="7431" max="7431" width="17.7109375" style="113" customWidth="1"/>
    <col min="7432" max="7448" width="9.140625" style="113"/>
    <col min="7449" max="7449" width="11.7109375" style="113" bestFit="1" customWidth="1"/>
    <col min="7450" max="7681" width="9.140625" style="113"/>
    <col min="7682" max="7682" width="18.28515625" style="113" customWidth="1"/>
    <col min="7683" max="7683" width="9.140625" style="113"/>
    <col min="7684" max="7684" width="20" style="113" customWidth="1"/>
    <col min="7685" max="7685" width="9.140625" style="113"/>
    <col min="7686" max="7686" width="18.28515625" style="113" customWidth="1"/>
    <col min="7687" max="7687" width="17.7109375" style="113" customWidth="1"/>
    <col min="7688" max="7704" width="9.140625" style="113"/>
    <col min="7705" max="7705" width="11.7109375" style="113" bestFit="1" customWidth="1"/>
    <col min="7706" max="7937" width="9.140625" style="113"/>
    <col min="7938" max="7938" width="18.28515625" style="113" customWidth="1"/>
    <col min="7939" max="7939" width="9.140625" style="113"/>
    <col min="7940" max="7940" width="20" style="113" customWidth="1"/>
    <col min="7941" max="7941" width="9.140625" style="113"/>
    <col min="7942" max="7942" width="18.28515625" style="113" customWidth="1"/>
    <col min="7943" max="7943" width="17.7109375" style="113" customWidth="1"/>
    <col min="7944" max="7960" width="9.140625" style="113"/>
    <col min="7961" max="7961" width="11.7109375" style="113" bestFit="1" customWidth="1"/>
    <col min="7962" max="8193" width="9.140625" style="113"/>
    <col min="8194" max="8194" width="18.28515625" style="113" customWidth="1"/>
    <col min="8195" max="8195" width="9.140625" style="113"/>
    <col min="8196" max="8196" width="20" style="113" customWidth="1"/>
    <col min="8197" max="8197" width="9.140625" style="113"/>
    <col min="8198" max="8198" width="18.28515625" style="113" customWidth="1"/>
    <col min="8199" max="8199" width="17.7109375" style="113" customWidth="1"/>
    <col min="8200" max="8216" width="9.140625" style="113"/>
    <col min="8217" max="8217" width="11.7109375" style="113" bestFit="1" customWidth="1"/>
    <col min="8218" max="8449" width="9.140625" style="113"/>
    <col min="8450" max="8450" width="18.28515625" style="113" customWidth="1"/>
    <col min="8451" max="8451" width="9.140625" style="113"/>
    <col min="8452" max="8452" width="20" style="113" customWidth="1"/>
    <col min="8453" max="8453" width="9.140625" style="113"/>
    <col min="8454" max="8454" width="18.28515625" style="113" customWidth="1"/>
    <col min="8455" max="8455" width="17.7109375" style="113" customWidth="1"/>
    <col min="8456" max="8472" width="9.140625" style="113"/>
    <col min="8473" max="8473" width="11.7109375" style="113" bestFit="1" customWidth="1"/>
    <col min="8474" max="8705" width="9.140625" style="113"/>
    <col min="8706" max="8706" width="18.28515625" style="113" customWidth="1"/>
    <col min="8707" max="8707" width="9.140625" style="113"/>
    <col min="8708" max="8708" width="20" style="113" customWidth="1"/>
    <col min="8709" max="8709" width="9.140625" style="113"/>
    <col min="8710" max="8710" width="18.28515625" style="113" customWidth="1"/>
    <col min="8711" max="8711" width="17.7109375" style="113" customWidth="1"/>
    <col min="8712" max="8728" width="9.140625" style="113"/>
    <col min="8729" max="8729" width="11.7109375" style="113" bestFit="1" customWidth="1"/>
    <col min="8730" max="8961" width="9.140625" style="113"/>
    <col min="8962" max="8962" width="18.28515625" style="113" customWidth="1"/>
    <col min="8963" max="8963" width="9.140625" style="113"/>
    <col min="8964" max="8964" width="20" style="113" customWidth="1"/>
    <col min="8965" max="8965" width="9.140625" style="113"/>
    <col min="8966" max="8966" width="18.28515625" style="113" customWidth="1"/>
    <col min="8967" max="8967" width="17.7109375" style="113" customWidth="1"/>
    <col min="8968" max="8984" width="9.140625" style="113"/>
    <col min="8985" max="8985" width="11.7109375" style="113" bestFit="1" customWidth="1"/>
    <col min="8986" max="9217" width="9.140625" style="113"/>
    <col min="9218" max="9218" width="18.28515625" style="113" customWidth="1"/>
    <col min="9219" max="9219" width="9.140625" style="113"/>
    <col min="9220" max="9220" width="20" style="113" customWidth="1"/>
    <col min="9221" max="9221" width="9.140625" style="113"/>
    <col min="9222" max="9222" width="18.28515625" style="113" customWidth="1"/>
    <col min="9223" max="9223" width="17.7109375" style="113" customWidth="1"/>
    <col min="9224" max="9240" width="9.140625" style="113"/>
    <col min="9241" max="9241" width="11.7109375" style="113" bestFit="1" customWidth="1"/>
    <col min="9242" max="9473" width="9.140625" style="113"/>
    <col min="9474" max="9474" width="18.28515625" style="113" customWidth="1"/>
    <col min="9475" max="9475" width="9.140625" style="113"/>
    <col min="9476" max="9476" width="20" style="113" customWidth="1"/>
    <col min="9477" max="9477" width="9.140625" style="113"/>
    <col min="9478" max="9478" width="18.28515625" style="113" customWidth="1"/>
    <col min="9479" max="9479" width="17.7109375" style="113" customWidth="1"/>
    <col min="9480" max="9496" width="9.140625" style="113"/>
    <col min="9497" max="9497" width="11.7109375" style="113" bestFit="1" customWidth="1"/>
    <col min="9498" max="9729" width="9.140625" style="113"/>
    <col min="9730" max="9730" width="18.28515625" style="113" customWidth="1"/>
    <col min="9731" max="9731" width="9.140625" style="113"/>
    <col min="9732" max="9732" width="20" style="113" customWidth="1"/>
    <col min="9733" max="9733" width="9.140625" style="113"/>
    <col min="9734" max="9734" width="18.28515625" style="113" customWidth="1"/>
    <col min="9735" max="9735" width="17.7109375" style="113" customWidth="1"/>
    <col min="9736" max="9752" width="9.140625" style="113"/>
    <col min="9753" max="9753" width="11.7109375" style="113" bestFit="1" customWidth="1"/>
    <col min="9754" max="9985" width="9.140625" style="113"/>
    <col min="9986" max="9986" width="18.28515625" style="113" customWidth="1"/>
    <col min="9987" max="9987" width="9.140625" style="113"/>
    <col min="9988" max="9988" width="20" style="113" customWidth="1"/>
    <col min="9989" max="9989" width="9.140625" style="113"/>
    <col min="9990" max="9990" width="18.28515625" style="113" customWidth="1"/>
    <col min="9991" max="9991" width="17.7109375" style="113" customWidth="1"/>
    <col min="9992" max="10008" width="9.140625" style="113"/>
    <col min="10009" max="10009" width="11.7109375" style="113" bestFit="1" customWidth="1"/>
    <col min="10010" max="10241" width="9.140625" style="113"/>
    <col min="10242" max="10242" width="18.28515625" style="113" customWidth="1"/>
    <col min="10243" max="10243" width="9.140625" style="113"/>
    <col min="10244" max="10244" width="20" style="113" customWidth="1"/>
    <col min="10245" max="10245" width="9.140625" style="113"/>
    <col min="10246" max="10246" width="18.28515625" style="113" customWidth="1"/>
    <col min="10247" max="10247" width="17.7109375" style="113" customWidth="1"/>
    <col min="10248" max="10264" width="9.140625" style="113"/>
    <col min="10265" max="10265" width="11.7109375" style="113" bestFit="1" customWidth="1"/>
    <col min="10266" max="10497" width="9.140625" style="113"/>
    <col min="10498" max="10498" width="18.28515625" style="113" customWidth="1"/>
    <col min="10499" max="10499" width="9.140625" style="113"/>
    <col min="10500" max="10500" width="20" style="113" customWidth="1"/>
    <col min="10501" max="10501" width="9.140625" style="113"/>
    <col min="10502" max="10502" width="18.28515625" style="113" customWidth="1"/>
    <col min="10503" max="10503" width="17.7109375" style="113" customWidth="1"/>
    <col min="10504" max="10520" width="9.140625" style="113"/>
    <col min="10521" max="10521" width="11.7109375" style="113" bestFit="1" customWidth="1"/>
    <col min="10522" max="10753" width="9.140625" style="113"/>
    <col min="10754" max="10754" width="18.28515625" style="113" customWidth="1"/>
    <col min="10755" max="10755" width="9.140625" style="113"/>
    <col min="10756" max="10756" width="20" style="113" customWidth="1"/>
    <col min="10757" max="10757" width="9.140625" style="113"/>
    <col min="10758" max="10758" width="18.28515625" style="113" customWidth="1"/>
    <col min="10759" max="10759" width="17.7109375" style="113" customWidth="1"/>
    <col min="10760" max="10776" width="9.140625" style="113"/>
    <col min="10777" max="10777" width="11.7109375" style="113" bestFit="1" customWidth="1"/>
    <col min="10778" max="11009" width="9.140625" style="113"/>
    <col min="11010" max="11010" width="18.28515625" style="113" customWidth="1"/>
    <col min="11011" max="11011" width="9.140625" style="113"/>
    <col min="11012" max="11012" width="20" style="113" customWidth="1"/>
    <col min="11013" max="11013" width="9.140625" style="113"/>
    <col min="11014" max="11014" width="18.28515625" style="113" customWidth="1"/>
    <col min="11015" max="11015" width="17.7109375" style="113" customWidth="1"/>
    <col min="11016" max="11032" width="9.140625" style="113"/>
    <col min="11033" max="11033" width="11.7109375" style="113" bestFit="1" customWidth="1"/>
    <col min="11034" max="11265" width="9.140625" style="113"/>
    <col min="11266" max="11266" width="18.28515625" style="113" customWidth="1"/>
    <col min="11267" max="11267" width="9.140625" style="113"/>
    <col min="11268" max="11268" width="20" style="113" customWidth="1"/>
    <col min="11269" max="11269" width="9.140625" style="113"/>
    <col min="11270" max="11270" width="18.28515625" style="113" customWidth="1"/>
    <col min="11271" max="11271" width="17.7109375" style="113" customWidth="1"/>
    <col min="11272" max="11288" width="9.140625" style="113"/>
    <col min="11289" max="11289" width="11.7109375" style="113" bestFit="1" customWidth="1"/>
    <col min="11290" max="11521" width="9.140625" style="113"/>
    <col min="11522" max="11522" width="18.28515625" style="113" customWidth="1"/>
    <col min="11523" max="11523" width="9.140625" style="113"/>
    <col min="11524" max="11524" width="20" style="113" customWidth="1"/>
    <col min="11525" max="11525" width="9.140625" style="113"/>
    <col min="11526" max="11526" width="18.28515625" style="113" customWidth="1"/>
    <col min="11527" max="11527" width="17.7109375" style="113" customWidth="1"/>
    <col min="11528" max="11544" width="9.140625" style="113"/>
    <col min="11545" max="11545" width="11.7109375" style="113" bestFit="1" customWidth="1"/>
    <col min="11546" max="11777" width="9.140625" style="113"/>
    <col min="11778" max="11778" width="18.28515625" style="113" customWidth="1"/>
    <col min="11779" max="11779" width="9.140625" style="113"/>
    <col min="11780" max="11780" width="20" style="113" customWidth="1"/>
    <col min="11781" max="11781" width="9.140625" style="113"/>
    <col min="11782" max="11782" width="18.28515625" style="113" customWidth="1"/>
    <col min="11783" max="11783" width="17.7109375" style="113" customWidth="1"/>
    <col min="11784" max="11800" width="9.140625" style="113"/>
    <col min="11801" max="11801" width="11.7109375" style="113" bestFit="1" customWidth="1"/>
    <col min="11802" max="12033" width="9.140625" style="113"/>
    <col min="12034" max="12034" width="18.28515625" style="113" customWidth="1"/>
    <col min="12035" max="12035" width="9.140625" style="113"/>
    <col min="12036" max="12036" width="20" style="113" customWidth="1"/>
    <col min="12037" max="12037" width="9.140625" style="113"/>
    <col min="12038" max="12038" width="18.28515625" style="113" customWidth="1"/>
    <col min="12039" max="12039" width="17.7109375" style="113" customWidth="1"/>
    <col min="12040" max="12056" width="9.140625" style="113"/>
    <col min="12057" max="12057" width="11.7109375" style="113" bestFit="1" customWidth="1"/>
    <col min="12058" max="12289" width="9.140625" style="113"/>
    <col min="12290" max="12290" width="18.28515625" style="113" customWidth="1"/>
    <col min="12291" max="12291" width="9.140625" style="113"/>
    <col min="12292" max="12292" width="20" style="113" customWidth="1"/>
    <col min="12293" max="12293" width="9.140625" style="113"/>
    <col min="12294" max="12294" width="18.28515625" style="113" customWidth="1"/>
    <col min="12295" max="12295" width="17.7109375" style="113" customWidth="1"/>
    <col min="12296" max="12312" width="9.140625" style="113"/>
    <col min="12313" max="12313" width="11.7109375" style="113" bestFit="1" customWidth="1"/>
    <col min="12314" max="12545" width="9.140625" style="113"/>
    <col min="12546" max="12546" width="18.28515625" style="113" customWidth="1"/>
    <col min="12547" max="12547" width="9.140625" style="113"/>
    <col min="12548" max="12548" width="20" style="113" customWidth="1"/>
    <col min="12549" max="12549" width="9.140625" style="113"/>
    <col min="12550" max="12550" width="18.28515625" style="113" customWidth="1"/>
    <col min="12551" max="12551" width="17.7109375" style="113" customWidth="1"/>
    <col min="12552" max="12568" width="9.140625" style="113"/>
    <col min="12569" max="12569" width="11.7109375" style="113" bestFit="1" customWidth="1"/>
    <col min="12570" max="12801" width="9.140625" style="113"/>
    <col min="12802" max="12802" width="18.28515625" style="113" customWidth="1"/>
    <col min="12803" max="12803" width="9.140625" style="113"/>
    <col min="12804" max="12804" width="20" style="113" customWidth="1"/>
    <col min="12805" max="12805" width="9.140625" style="113"/>
    <col min="12806" max="12806" width="18.28515625" style="113" customWidth="1"/>
    <col min="12807" max="12807" width="17.7109375" style="113" customWidth="1"/>
    <col min="12808" max="12824" width="9.140625" style="113"/>
    <col min="12825" max="12825" width="11.7109375" style="113" bestFit="1" customWidth="1"/>
    <col min="12826" max="13057" width="9.140625" style="113"/>
    <col min="13058" max="13058" width="18.28515625" style="113" customWidth="1"/>
    <col min="13059" max="13059" width="9.140625" style="113"/>
    <col min="13060" max="13060" width="20" style="113" customWidth="1"/>
    <col min="13061" max="13061" width="9.140625" style="113"/>
    <col min="13062" max="13062" width="18.28515625" style="113" customWidth="1"/>
    <col min="13063" max="13063" width="17.7109375" style="113" customWidth="1"/>
    <col min="13064" max="13080" width="9.140625" style="113"/>
    <col min="13081" max="13081" width="11.7109375" style="113" bestFit="1" customWidth="1"/>
    <col min="13082" max="13313" width="9.140625" style="113"/>
    <col min="13314" max="13314" width="18.28515625" style="113" customWidth="1"/>
    <col min="13315" max="13315" width="9.140625" style="113"/>
    <col min="13316" max="13316" width="20" style="113" customWidth="1"/>
    <col min="13317" max="13317" width="9.140625" style="113"/>
    <col min="13318" max="13318" width="18.28515625" style="113" customWidth="1"/>
    <col min="13319" max="13319" width="17.7109375" style="113" customWidth="1"/>
    <col min="13320" max="13336" width="9.140625" style="113"/>
    <col min="13337" max="13337" width="11.7109375" style="113" bestFit="1" customWidth="1"/>
    <col min="13338" max="13569" width="9.140625" style="113"/>
    <col min="13570" max="13570" width="18.28515625" style="113" customWidth="1"/>
    <col min="13571" max="13571" width="9.140625" style="113"/>
    <col min="13572" max="13572" width="20" style="113" customWidth="1"/>
    <col min="13573" max="13573" width="9.140625" style="113"/>
    <col min="13574" max="13574" width="18.28515625" style="113" customWidth="1"/>
    <col min="13575" max="13575" width="17.7109375" style="113" customWidth="1"/>
    <col min="13576" max="13592" width="9.140625" style="113"/>
    <col min="13593" max="13593" width="11.7109375" style="113" bestFit="1" customWidth="1"/>
    <col min="13594" max="13825" width="9.140625" style="113"/>
    <col min="13826" max="13826" width="18.28515625" style="113" customWidth="1"/>
    <col min="13827" max="13827" width="9.140625" style="113"/>
    <col min="13828" max="13828" width="20" style="113" customWidth="1"/>
    <col min="13829" max="13829" width="9.140625" style="113"/>
    <col min="13830" max="13830" width="18.28515625" style="113" customWidth="1"/>
    <col min="13831" max="13831" width="17.7109375" style="113" customWidth="1"/>
    <col min="13832" max="13848" width="9.140625" style="113"/>
    <col min="13849" max="13849" width="11.7109375" style="113" bestFit="1" customWidth="1"/>
    <col min="13850" max="14081" width="9.140625" style="113"/>
    <col min="14082" max="14082" width="18.28515625" style="113" customWidth="1"/>
    <col min="14083" max="14083" width="9.140625" style="113"/>
    <col min="14084" max="14084" width="20" style="113" customWidth="1"/>
    <col min="14085" max="14085" width="9.140625" style="113"/>
    <col min="14086" max="14086" width="18.28515625" style="113" customWidth="1"/>
    <col min="14087" max="14087" width="17.7109375" style="113" customWidth="1"/>
    <col min="14088" max="14104" width="9.140625" style="113"/>
    <col min="14105" max="14105" width="11.7109375" style="113" bestFit="1" customWidth="1"/>
    <col min="14106" max="14337" width="9.140625" style="113"/>
    <col min="14338" max="14338" width="18.28515625" style="113" customWidth="1"/>
    <col min="14339" max="14339" width="9.140625" style="113"/>
    <col min="14340" max="14340" width="20" style="113" customWidth="1"/>
    <col min="14341" max="14341" width="9.140625" style="113"/>
    <col min="14342" max="14342" width="18.28515625" style="113" customWidth="1"/>
    <col min="14343" max="14343" width="17.7109375" style="113" customWidth="1"/>
    <col min="14344" max="14360" width="9.140625" style="113"/>
    <col min="14361" max="14361" width="11.7109375" style="113" bestFit="1" customWidth="1"/>
    <col min="14362" max="14593" width="9.140625" style="113"/>
    <col min="14594" max="14594" width="18.28515625" style="113" customWidth="1"/>
    <col min="14595" max="14595" width="9.140625" style="113"/>
    <col min="14596" max="14596" width="20" style="113" customWidth="1"/>
    <col min="14597" max="14597" width="9.140625" style="113"/>
    <col min="14598" max="14598" width="18.28515625" style="113" customWidth="1"/>
    <col min="14599" max="14599" width="17.7109375" style="113" customWidth="1"/>
    <col min="14600" max="14616" width="9.140625" style="113"/>
    <col min="14617" max="14617" width="11.7109375" style="113" bestFit="1" customWidth="1"/>
    <col min="14618" max="14849" width="9.140625" style="113"/>
    <col min="14850" max="14850" width="18.28515625" style="113" customWidth="1"/>
    <col min="14851" max="14851" width="9.140625" style="113"/>
    <col min="14852" max="14852" width="20" style="113" customWidth="1"/>
    <col min="14853" max="14853" width="9.140625" style="113"/>
    <col min="14854" max="14854" width="18.28515625" style="113" customWidth="1"/>
    <col min="14855" max="14855" width="17.7109375" style="113" customWidth="1"/>
    <col min="14856" max="14872" width="9.140625" style="113"/>
    <col min="14873" max="14873" width="11.7109375" style="113" bestFit="1" customWidth="1"/>
    <col min="14874" max="15105" width="9.140625" style="113"/>
    <col min="15106" max="15106" width="18.28515625" style="113" customWidth="1"/>
    <col min="15107" max="15107" width="9.140625" style="113"/>
    <col min="15108" max="15108" width="20" style="113" customWidth="1"/>
    <col min="15109" max="15109" width="9.140625" style="113"/>
    <col min="15110" max="15110" width="18.28515625" style="113" customWidth="1"/>
    <col min="15111" max="15111" width="17.7109375" style="113" customWidth="1"/>
    <col min="15112" max="15128" width="9.140625" style="113"/>
    <col min="15129" max="15129" width="11.7109375" style="113" bestFit="1" customWidth="1"/>
    <col min="15130" max="15361" width="9.140625" style="113"/>
    <col min="15362" max="15362" width="18.28515625" style="113" customWidth="1"/>
    <col min="15363" max="15363" width="9.140625" style="113"/>
    <col min="15364" max="15364" width="20" style="113" customWidth="1"/>
    <col min="15365" max="15365" width="9.140625" style="113"/>
    <col min="15366" max="15366" width="18.28515625" style="113" customWidth="1"/>
    <col min="15367" max="15367" width="17.7109375" style="113" customWidth="1"/>
    <col min="15368" max="15384" width="9.140625" style="113"/>
    <col min="15385" max="15385" width="11.7109375" style="113" bestFit="1" customWidth="1"/>
    <col min="15386" max="15617" width="9.140625" style="113"/>
    <col min="15618" max="15618" width="18.28515625" style="113" customWidth="1"/>
    <col min="15619" max="15619" width="9.140625" style="113"/>
    <col min="15620" max="15620" width="20" style="113" customWidth="1"/>
    <col min="15621" max="15621" width="9.140625" style="113"/>
    <col min="15622" max="15622" width="18.28515625" style="113" customWidth="1"/>
    <col min="15623" max="15623" width="17.7109375" style="113" customWidth="1"/>
    <col min="15624" max="15640" width="9.140625" style="113"/>
    <col min="15641" max="15641" width="11.7109375" style="113" bestFit="1" customWidth="1"/>
    <col min="15642" max="15873" width="9.140625" style="113"/>
    <col min="15874" max="15874" width="18.28515625" style="113" customWidth="1"/>
    <col min="15875" max="15875" width="9.140625" style="113"/>
    <col min="15876" max="15876" width="20" style="113" customWidth="1"/>
    <col min="15877" max="15877" width="9.140625" style="113"/>
    <col min="15878" max="15878" width="18.28515625" style="113" customWidth="1"/>
    <col min="15879" max="15879" width="17.7109375" style="113" customWidth="1"/>
    <col min="15880" max="15896" width="9.140625" style="113"/>
    <col min="15897" max="15897" width="11.7109375" style="113" bestFit="1" customWidth="1"/>
    <col min="15898" max="16129" width="9.140625" style="113"/>
    <col min="16130" max="16130" width="18.28515625" style="113" customWidth="1"/>
    <col min="16131" max="16131" width="9.140625" style="113"/>
    <col min="16132" max="16132" width="20" style="113" customWidth="1"/>
    <col min="16133" max="16133" width="9.140625" style="113"/>
    <col min="16134" max="16134" width="18.28515625" style="113" customWidth="1"/>
    <col min="16135" max="16135" width="17.7109375" style="113" customWidth="1"/>
    <col min="16136" max="16152" width="9.140625" style="113"/>
    <col min="16153" max="16153" width="11.7109375" style="113" bestFit="1" customWidth="1"/>
    <col min="16154" max="16384" width="9.140625" style="113"/>
  </cols>
  <sheetData>
    <row r="1" spans="1:30" x14ac:dyDescent="0.25">
      <c r="A1" s="541"/>
      <c r="B1" s="541"/>
      <c r="C1" s="541"/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</row>
    <row r="2" spans="1:30" x14ac:dyDescent="0.3">
      <c r="A2" s="113" t="s">
        <v>0</v>
      </c>
      <c r="B2" s="113"/>
      <c r="C2" s="113"/>
      <c r="D2" s="113"/>
      <c r="E2" s="113"/>
      <c r="F2" s="113"/>
      <c r="G2" s="113"/>
      <c r="H2" s="113"/>
      <c r="I2" s="113"/>
      <c r="Q2" s="114" t="s">
        <v>65</v>
      </c>
      <c r="R2" s="137" t="s">
        <v>2</v>
      </c>
      <c r="S2" s="114">
        <v>2024</v>
      </c>
      <c r="T2" s="113" t="s">
        <v>3</v>
      </c>
      <c r="W2" s="116"/>
      <c r="X2" s="116"/>
      <c r="Y2" s="116"/>
      <c r="Z2" s="116"/>
      <c r="AA2" s="116"/>
    </row>
    <row r="3" spans="1:30" ht="15" x14ac:dyDescent="0.25">
      <c r="A3" s="538" t="s">
        <v>4</v>
      </c>
      <c r="B3" s="538"/>
      <c r="C3" s="538"/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538"/>
      <c r="O3" s="538"/>
      <c r="P3" s="538"/>
      <c r="Q3" s="538"/>
      <c r="R3" s="538"/>
      <c r="S3" s="538"/>
      <c r="T3" s="538"/>
      <c r="W3" s="116"/>
      <c r="X3" s="116"/>
      <c r="Y3" s="116"/>
      <c r="Z3" s="116"/>
      <c r="AA3" s="116"/>
    </row>
    <row r="4" spans="1:30" ht="15" x14ac:dyDescent="0.25">
      <c r="A4" s="542" t="s">
        <v>5</v>
      </c>
      <c r="B4" s="540"/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  <c r="S4" s="540"/>
      <c r="T4" s="540"/>
      <c r="U4" s="117"/>
      <c r="V4" s="117"/>
      <c r="W4" s="117"/>
      <c r="X4" s="117"/>
      <c r="Y4" s="117"/>
      <c r="Z4" s="117"/>
      <c r="AA4" s="117"/>
    </row>
    <row r="5" spans="1:30" s="137" customFormat="1" ht="27.75" customHeight="1" thickBot="1" x14ac:dyDescent="0.35">
      <c r="A5" s="138"/>
      <c r="B5" s="138"/>
      <c r="C5" s="138"/>
      <c r="D5" s="138"/>
      <c r="E5" s="138"/>
      <c r="F5" s="138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3"/>
      <c r="T5" s="113"/>
      <c r="U5" s="113"/>
      <c r="V5" s="113"/>
      <c r="W5" s="113"/>
      <c r="X5" s="113"/>
      <c r="Y5" s="113"/>
      <c r="Z5" s="113"/>
      <c r="AA5" s="113"/>
    </row>
    <row r="6" spans="1:30" ht="32.25" customHeight="1" thickBot="1" x14ac:dyDescent="0.3">
      <c r="A6" s="526" t="s">
        <v>6</v>
      </c>
      <c r="B6" s="527"/>
      <c r="C6" s="527"/>
      <c r="D6" s="527"/>
      <c r="E6" s="527"/>
      <c r="F6" s="527"/>
      <c r="G6" s="527"/>
      <c r="H6" s="527"/>
      <c r="I6" s="528"/>
      <c r="J6" s="527" t="s">
        <v>7</v>
      </c>
      <c r="K6" s="527"/>
      <c r="L6" s="527"/>
      <c r="M6" s="527"/>
      <c r="N6" s="527"/>
      <c r="O6" s="527"/>
      <c r="P6" s="527"/>
      <c r="Q6" s="527"/>
      <c r="R6" s="527"/>
      <c r="S6" s="527"/>
      <c r="T6" s="527"/>
      <c r="U6" s="527"/>
      <c r="V6" s="528"/>
      <c r="W6" s="524" t="s">
        <v>8</v>
      </c>
      <c r="X6" s="529" t="s">
        <v>9</v>
      </c>
      <c r="Y6" s="530"/>
      <c r="Z6" s="531"/>
      <c r="AA6" s="535" t="s">
        <v>10</v>
      </c>
    </row>
    <row r="7" spans="1:30" ht="171.75" customHeight="1" thickBot="1" x14ac:dyDescent="0.3">
      <c r="A7" s="524" t="s">
        <v>11</v>
      </c>
      <c r="B7" s="524" t="s">
        <v>12</v>
      </c>
      <c r="C7" s="524" t="s">
        <v>13</v>
      </c>
      <c r="D7" s="524" t="s">
        <v>14</v>
      </c>
      <c r="E7" s="524" t="s">
        <v>15</v>
      </c>
      <c r="F7" s="524" t="s">
        <v>16</v>
      </c>
      <c r="G7" s="524" t="s">
        <v>17</v>
      </c>
      <c r="H7" s="524" t="s">
        <v>18</v>
      </c>
      <c r="I7" s="524" t="s">
        <v>19</v>
      </c>
      <c r="J7" s="535" t="s">
        <v>20</v>
      </c>
      <c r="K7" s="524" t="s">
        <v>21</v>
      </c>
      <c r="L7" s="524" t="s">
        <v>22</v>
      </c>
      <c r="M7" s="526" t="s">
        <v>23</v>
      </c>
      <c r="N7" s="527"/>
      <c r="O7" s="527"/>
      <c r="P7" s="527"/>
      <c r="Q7" s="527"/>
      <c r="R7" s="527"/>
      <c r="S7" s="527"/>
      <c r="T7" s="527"/>
      <c r="U7" s="528"/>
      <c r="V7" s="524" t="s">
        <v>24</v>
      </c>
      <c r="W7" s="525"/>
      <c r="X7" s="532"/>
      <c r="Y7" s="533"/>
      <c r="Z7" s="534"/>
      <c r="AA7" s="536"/>
    </row>
    <row r="8" spans="1:30" ht="63.75" customHeight="1" thickBot="1" x14ac:dyDescent="0.3">
      <c r="A8" s="525"/>
      <c r="B8" s="525"/>
      <c r="C8" s="525"/>
      <c r="D8" s="525"/>
      <c r="E8" s="525"/>
      <c r="F8" s="525"/>
      <c r="G8" s="525"/>
      <c r="H8" s="525"/>
      <c r="I8" s="525"/>
      <c r="J8" s="536"/>
      <c r="K8" s="525"/>
      <c r="L8" s="525"/>
      <c r="M8" s="524" t="s">
        <v>25</v>
      </c>
      <c r="N8" s="526" t="s">
        <v>26</v>
      </c>
      <c r="O8" s="527"/>
      <c r="P8" s="528"/>
      <c r="Q8" s="526" t="s">
        <v>27</v>
      </c>
      <c r="R8" s="527"/>
      <c r="S8" s="527"/>
      <c r="T8" s="528"/>
      <c r="U8" s="524" t="s">
        <v>28</v>
      </c>
      <c r="V8" s="525"/>
      <c r="W8" s="525"/>
      <c r="X8" s="524" t="s">
        <v>29</v>
      </c>
      <c r="Y8" s="524" t="s">
        <v>30</v>
      </c>
      <c r="Z8" s="524" t="s">
        <v>31</v>
      </c>
      <c r="AA8" s="536"/>
    </row>
    <row r="9" spans="1:30" ht="71.25" customHeight="1" thickBot="1" x14ac:dyDescent="0.3">
      <c r="A9" s="525"/>
      <c r="B9" s="525"/>
      <c r="C9" s="525"/>
      <c r="D9" s="525"/>
      <c r="E9" s="525"/>
      <c r="F9" s="525"/>
      <c r="G9" s="525"/>
      <c r="H9" s="525"/>
      <c r="I9" s="525"/>
      <c r="J9" s="536"/>
      <c r="K9" s="525"/>
      <c r="L9" s="525"/>
      <c r="M9" s="525"/>
      <c r="N9" s="141" t="s">
        <v>32</v>
      </c>
      <c r="O9" s="141" t="s">
        <v>33</v>
      </c>
      <c r="P9" s="141" t="s">
        <v>34</v>
      </c>
      <c r="Q9" s="141" t="s">
        <v>35</v>
      </c>
      <c r="R9" s="141" t="s">
        <v>36</v>
      </c>
      <c r="S9" s="141" t="s">
        <v>37</v>
      </c>
      <c r="T9" s="141" t="s">
        <v>38</v>
      </c>
      <c r="U9" s="525"/>
      <c r="V9" s="525"/>
      <c r="W9" s="525"/>
      <c r="X9" s="525"/>
      <c r="Y9" s="525"/>
      <c r="Z9" s="525"/>
      <c r="AA9" s="536"/>
    </row>
    <row r="10" spans="1:30" ht="17.25" customHeight="1" thickBot="1" x14ac:dyDescent="0.3">
      <c r="A10" s="139">
        <v>1</v>
      </c>
      <c r="B10" s="139">
        <v>2</v>
      </c>
      <c r="C10" s="139">
        <v>3</v>
      </c>
      <c r="D10" s="139">
        <v>4</v>
      </c>
      <c r="E10" s="139">
        <v>5</v>
      </c>
      <c r="F10" s="139">
        <v>6</v>
      </c>
      <c r="G10" s="139">
        <v>7</v>
      </c>
      <c r="H10" s="139">
        <v>8</v>
      </c>
      <c r="I10" s="139">
        <v>9</v>
      </c>
      <c r="J10" s="139">
        <v>10</v>
      </c>
      <c r="K10" s="139">
        <v>11</v>
      </c>
      <c r="L10" s="139">
        <v>12</v>
      </c>
      <c r="M10" s="139">
        <v>13</v>
      </c>
      <c r="N10" s="139">
        <v>14</v>
      </c>
      <c r="O10" s="139">
        <v>15</v>
      </c>
      <c r="P10" s="139">
        <v>16</v>
      </c>
      <c r="Q10" s="139">
        <v>17</v>
      </c>
      <c r="R10" s="139">
        <v>18</v>
      </c>
      <c r="S10" s="139">
        <v>19</v>
      </c>
      <c r="T10" s="139">
        <v>20</v>
      </c>
      <c r="U10" s="139">
        <v>21</v>
      </c>
      <c r="V10" s="139">
        <v>22</v>
      </c>
      <c r="W10" s="139">
        <v>23</v>
      </c>
      <c r="X10" s="139">
        <v>24</v>
      </c>
      <c r="Y10" s="139">
        <v>25</v>
      </c>
      <c r="Z10" s="139">
        <v>26</v>
      </c>
      <c r="AA10" s="139">
        <v>27</v>
      </c>
    </row>
    <row r="11" spans="1:30" ht="76.5" customHeight="1" x14ac:dyDescent="0.25">
      <c r="A11" s="127">
        <v>1</v>
      </c>
      <c r="B11" s="127" t="s">
        <v>71</v>
      </c>
      <c r="C11" s="127" t="s">
        <v>53</v>
      </c>
      <c r="D11" s="127" t="s">
        <v>611</v>
      </c>
      <c r="E11" s="127" t="s">
        <v>73</v>
      </c>
      <c r="F11" s="127" t="s">
        <v>612</v>
      </c>
      <c r="G11" s="127" t="s">
        <v>613</v>
      </c>
      <c r="H11" s="127" t="s">
        <v>75</v>
      </c>
      <c r="I11" s="129">
        <v>6</v>
      </c>
      <c r="J11" s="127" t="s">
        <v>74</v>
      </c>
      <c r="K11" s="127"/>
      <c r="L11" s="127"/>
      <c r="M11" s="127">
        <v>6</v>
      </c>
      <c r="N11" s="127">
        <v>0</v>
      </c>
      <c r="O11" s="127">
        <v>0</v>
      </c>
      <c r="P11" s="127">
        <v>6</v>
      </c>
      <c r="Q11" s="127">
        <v>0</v>
      </c>
      <c r="R11" s="127">
        <v>0</v>
      </c>
      <c r="S11" s="127">
        <v>0</v>
      </c>
      <c r="T11" s="127">
        <v>6</v>
      </c>
      <c r="U11" s="127">
        <v>0</v>
      </c>
      <c r="V11" s="127">
        <v>12</v>
      </c>
      <c r="W11" s="127"/>
      <c r="X11" s="128"/>
      <c r="Y11" s="127"/>
      <c r="Z11" s="127"/>
      <c r="AA11" s="127">
        <v>1</v>
      </c>
    </row>
    <row r="12" spans="1:30" ht="76.5" customHeight="1" x14ac:dyDescent="0.25">
      <c r="A12" s="127">
        <v>2</v>
      </c>
      <c r="B12" s="127" t="s">
        <v>47</v>
      </c>
      <c r="C12" s="127" t="s">
        <v>53</v>
      </c>
      <c r="D12" s="127" t="s">
        <v>614</v>
      </c>
      <c r="E12" s="127" t="s">
        <v>73</v>
      </c>
      <c r="F12" s="128" t="s">
        <v>612</v>
      </c>
      <c r="G12" s="128" t="s">
        <v>615</v>
      </c>
      <c r="H12" s="127" t="s">
        <v>75</v>
      </c>
      <c r="I12" s="129">
        <v>3</v>
      </c>
      <c r="J12" s="127" t="s">
        <v>74</v>
      </c>
      <c r="K12" s="127"/>
      <c r="L12" s="127"/>
      <c r="M12" s="127">
        <v>12</v>
      </c>
      <c r="N12" s="127">
        <v>0</v>
      </c>
      <c r="O12" s="127">
        <v>0</v>
      </c>
      <c r="P12" s="127">
        <v>12</v>
      </c>
      <c r="Q12" s="127">
        <v>0</v>
      </c>
      <c r="R12" s="127">
        <v>0</v>
      </c>
      <c r="S12" s="127">
        <v>0</v>
      </c>
      <c r="T12" s="127">
        <v>12</v>
      </c>
      <c r="U12" s="127">
        <v>0</v>
      </c>
      <c r="V12" s="127">
        <v>22</v>
      </c>
      <c r="W12" s="127"/>
      <c r="X12" s="128"/>
      <c r="Y12" s="127"/>
      <c r="Z12" s="127"/>
      <c r="AA12" s="127">
        <v>1</v>
      </c>
    </row>
    <row r="13" spans="1:30" ht="76.5" customHeight="1" x14ac:dyDescent="0.25">
      <c r="A13" s="127">
        <v>3</v>
      </c>
      <c r="B13" s="127" t="s">
        <v>71</v>
      </c>
      <c r="C13" s="127" t="s">
        <v>53</v>
      </c>
      <c r="D13" s="127" t="s">
        <v>616</v>
      </c>
      <c r="E13" s="127" t="s">
        <v>73</v>
      </c>
      <c r="F13" s="127" t="s">
        <v>617</v>
      </c>
      <c r="G13" s="127" t="s">
        <v>618</v>
      </c>
      <c r="H13" s="127" t="s">
        <v>75</v>
      </c>
      <c r="I13" s="129">
        <v>1</v>
      </c>
      <c r="J13" s="127" t="s">
        <v>74</v>
      </c>
      <c r="K13" s="127"/>
      <c r="L13" s="127"/>
      <c r="M13" s="127">
        <v>5</v>
      </c>
      <c r="N13" s="127">
        <v>0</v>
      </c>
      <c r="O13" s="127">
        <v>0</v>
      </c>
      <c r="P13" s="127">
        <v>5</v>
      </c>
      <c r="Q13" s="127">
        <v>0</v>
      </c>
      <c r="R13" s="127">
        <v>0</v>
      </c>
      <c r="S13" s="127">
        <v>0</v>
      </c>
      <c r="T13" s="127">
        <v>5</v>
      </c>
      <c r="U13" s="127">
        <v>0</v>
      </c>
      <c r="V13" s="127">
        <v>12</v>
      </c>
      <c r="W13" s="127"/>
      <c r="X13" s="128"/>
      <c r="Y13" s="127"/>
      <c r="Z13" s="127"/>
      <c r="AA13" s="127">
        <v>1</v>
      </c>
    </row>
    <row r="14" spans="1:30" ht="76.5" customHeight="1" x14ac:dyDescent="0.25">
      <c r="A14" s="127">
        <v>4</v>
      </c>
      <c r="B14" s="127" t="s">
        <v>71</v>
      </c>
      <c r="C14" s="127" t="s">
        <v>53</v>
      </c>
      <c r="D14" s="127" t="s">
        <v>619</v>
      </c>
      <c r="E14" s="127">
        <v>0.38</v>
      </c>
      <c r="F14" s="128" t="s">
        <v>618</v>
      </c>
      <c r="G14" s="128" t="s">
        <v>620</v>
      </c>
      <c r="H14" s="127" t="s">
        <v>75</v>
      </c>
      <c r="I14" s="129">
        <v>2</v>
      </c>
      <c r="J14" s="127" t="s">
        <v>74</v>
      </c>
      <c r="K14" s="127"/>
      <c r="L14" s="127"/>
      <c r="M14" s="127">
        <v>12</v>
      </c>
      <c r="N14" s="127">
        <v>0</v>
      </c>
      <c r="O14" s="127">
        <v>0</v>
      </c>
      <c r="P14" s="127">
        <v>12</v>
      </c>
      <c r="Q14" s="127">
        <v>0</v>
      </c>
      <c r="R14" s="127">
        <v>0</v>
      </c>
      <c r="S14" s="127">
        <v>0</v>
      </c>
      <c r="T14" s="127">
        <v>12</v>
      </c>
      <c r="U14" s="127">
        <v>0</v>
      </c>
      <c r="V14" s="127">
        <v>22</v>
      </c>
      <c r="W14" s="127"/>
      <c r="X14" s="128"/>
      <c r="Y14" s="127"/>
      <c r="Z14" s="127"/>
      <c r="AA14" s="127">
        <v>1</v>
      </c>
    </row>
    <row r="15" spans="1:30" s="146" customFormat="1" ht="74.25" customHeight="1" x14ac:dyDescent="0.25">
      <c r="A15" s="122">
        <v>5</v>
      </c>
      <c r="B15" s="143" t="s">
        <v>39</v>
      </c>
      <c r="C15" s="143" t="s">
        <v>40</v>
      </c>
      <c r="D15" s="143" t="s">
        <v>621</v>
      </c>
      <c r="E15" s="143" t="s">
        <v>42</v>
      </c>
      <c r="F15" s="143" t="s">
        <v>622</v>
      </c>
      <c r="G15" s="143" t="s">
        <v>623</v>
      </c>
      <c r="H15" s="143" t="s">
        <v>45</v>
      </c>
      <c r="I15" s="143">
        <v>20</v>
      </c>
      <c r="J15" s="143" t="s">
        <v>74</v>
      </c>
      <c r="K15" s="143"/>
      <c r="L15" s="143"/>
      <c r="M15" s="143">
        <v>38</v>
      </c>
      <c r="N15" s="143">
        <v>0</v>
      </c>
      <c r="O15" s="143">
        <v>0</v>
      </c>
      <c r="P15" s="143">
        <v>0</v>
      </c>
      <c r="Q15" s="143">
        <v>0</v>
      </c>
      <c r="R15" s="143">
        <v>0</v>
      </c>
      <c r="S15" s="143">
        <v>0</v>
      </c>
      <c r="T15" s="143">
        <v>0</v>
      </c>
      <c r="U15" s="143">
        <v>38</v>
      </c>
      <c r="V15" s="143">
        <v>22</v>
      </c>
      <c r="W15" s="143"/>
      <c r="X15" s="144" t="s">
        <v>624</v>
      </c>
      <c r="Y15" s="145" t="s">
        <v>70</v>
      </c>
      <c r="Z15" s="143" t="s">
        <v>58</v>
      </c>
      <c r="AA15" s="143">
        <v>1</v>
      </c>
      <c r="AB15" s="146">
        <f>M15*I15</f>
        <v>760</v>
      </c>
      <c r="AD15" s="146">
        <f>V15*I15</f>
        <v>440</v>
      </c>
    </row>
    <row r="16" spans="1:30" ht="85.5" customHeight="1" x14ac:dyDescent="0.25">
      <c r="A16" s="127">
        <v>6</v>
      </c>
      <c r="B16" s="127" t="s">
        <v>71</v>
      </c>
      <c r="C16" s="127" t="s">
        <v>53</v>
      </c>
      <c r="D16" s="127" t="s">
        <v>72</v>
      </c>
      <c r="E16" s="127" t="s">
        <v>73</v>
      </c>
      <c r="F16" s="127" t="s">
        <v>625</v>
      </c>
      <c r="G16" s="127" t="s">
        <v>626</v>
      </c>
      <c r="H16" s="127" t="s">
        <v>45</v>
      </c>
      <c r="I16" s="127">
        <v>0.27</v>
      </c>
      <c r="J16" s="127" t="s">
        <v>74</v>
      </c>
      <c r="K16" s="127"/>
      <c r="L16" s="127"/>
      <c r="M16" s="127">
        <v>165</v>
      </c>
      <c r="N16" s="127">
        <v>0</v>
      </c>
      <c r="O16" s="127">
        <v>0</v>
      </c>
      <c r="P16" s="127">
        <v>165</v>
      </c>
      <c r="Q16" s="127">
        <v>0</v>
      </c>
      <c r="R16" s="127">
        <v>0</v>
      </c>
      <c r="S16" s="127">
        <v>0</v>
      </c>
      <c r="T16" s="127">
        <v>165</v>
      </c>
      <c r="U16" s="127">
        <v>0</v>
      </c>
      <c r="V16" s="127">
        <v>32</v>
      </c>
      <c r="W16" s="127"/>
      <c r="X16" s="128" t="s">
        <v>627</v>
      </c>
      <c r="Y16" s="127" t="s">
        <v>109</v>
      </c>
      <c r="Z16" s="127" t="s">
        <v>46</v>
      </c>
      <c r="AA16" s="127">
        <v>0</v>
      </c>
      <c r="AD16" s="113">
        <f>V16*I16</f>
        <v>8.64</v>
      </c>
    </row>
    <row r="17" spans="1:30" ht="85.5" customHeight="1" x14ac:dyDescent="0.25">
      <c r="A17" s="127">
        <v>7</v>
      </c>
      <c r="B17" s="127" t="s">
        <v>71</v>
      </c>
      <c r="C17" s="127" t="s">
        <v>53</v>
      </c>
      <c r="D17" s="127" t="s">
        <v>628</v>
      </c>
      <c r="E17" s="127">
        <v>0.38</v>
      </c>
      <c r="F17" s="128" t="s">
        <v>629</v>
      </c>
      <c r="G17" s="128" t="s">
        <v>630</v>
      </c>
      <c r="H17" s="127" t="s">
        <v>75</v>
      </c>
      <c r="I17" s="129">
        <v>1.5</v>
      </c>
      <c r="J17" s="127" t="s">
        <v>74</v>
      </c>
      <c r="K17" s="127"/>
      <c r="L17" s="127"/>
      <c r="M17" s="127">
        <v>12</v>
      </c>
      <c r="N17" s="127">
        <v>0</v>
      </c>
      <c r="O17" s="127">
        <v>0</v>
      </c>
      <c r="P17" s="127">
        <v>12</v>
      </c>
      <c r="Q17" s="127">
        <v>0</v>
      </c>
      <c r="R17" s="127">
        <v>0</v>
      </c>
      <c r="S17" s="127">
        <v>0</v>
      </c>
      <c r="T17" s="127">
        <v>12</v>
      </c>
      <c r="U17" s="127">
        <v>0</v>
      </c>
      <c r="V17" s="127">
        <v>22</v>
      </c>
      <c r="W17" s="127"/>
      <c r="X17" s="128"/>
      <c r="Y17" s="127"/>
      <c r="Z17" s="127"/>
      <c r="AA17" s="127">
        <v>1</v>
      </c>
    </row>
    <row r="18" spans="1:30" ht="75.75" customHeight="1" x14ac:dyDescent="0.25">
      <c r="A18" s="127">
        <v>8</v>
      </c>
      <c r="B18" s="127" t="s">
        <v>71</v>
      </c>
      <c r="C18" s="127" t="s">
        <v>53</v>
      </c>
      <c r="D18" s="127" t="s">
        <v>631</v>
      </c>
      <c r="E18" s="127" t="s">
        <v>550</v>
      </c>
      <c r="F18" s="127" t="s">
        <v>632</v>
      </c>
      <c r="G18" s="127" t="s">
        <v>633</v>
      </c>
      <c r="H18" s="127" t="s">
        <v>45</v>
      </c>
      <c r="I18" s="127">
        <v>1.62</v>
      </c>
      <c r="J18" s="127" t="s">
        <v>74</v>
      </c>
      <c r="K18" s="127"/>
      <c r="L18" s="127"/>
      <c r="M18" s="127">
        <v>165</v>
      </c>
      <c r="N18" s="127">
        <v>0</v>
      </c>
      <c r="O18" s="127">
        <v>0</v>
      </c>
      <c r="P18" s="127">
        <v>165</v>
      </c>
      <c r="Q18" s="127">
        <v>0</v>
      </c>
      <c r="R18" s="127">
        <v>0</v>
      </c>
      <c r="S18" s="127">
        <v>0</v>
      </c>
      <c r="T18" s="127">
        <v>165</v>
      </c>
      <c r="U18" s="127">
        <v>0</v>
      </c>
      <c r="V18" s="127"/>
      <c r="W18" s="127"/>
      <c r="X18" s="128" t="s">
        <v>634</v>
      </c>
      <c r="Y18" s="127" t="s">
        <v>635</v>
      </c>
      <c r="Z18" s="127" t="s">
        <v>46</v>
      </c>
      <c r="AA18" s="127">
        <v>0</v>
      </c>
      <c r="AD18" s="113">
        <f>V18*I18</f>
        <v>0</v>
      </c>
    </row>
    <row r="19" spans="1:30" ht="74.25" customHeight="1" x14ac:dyDescent="0.25">
      <c r="A19" s="127">
        <v>9</v>
      </c>
      <c r="B19" s="127" t="s">
        <v>39</v>
      </c>
      <c r="C19" s="127" t="s">
        <v>147</v>
      </c>
      <c r="D19" s="127" t="s">
        <v>636</v>
      </c>
      <c r="E19" s="127" t="s">
        <v>42</v>
      </c>
      <c r="F19" s="127" t="s">
        <v>637</v>
      </c>
      <c r="G19" s="127" t="s">
        <v>638</v>
      </c>
      <c r="H19" s="127" t="s">
        <v>45</v>
      </c>
      <c r="I19" s="127">
        <v>0.33</v>
      </c>
      <c r="J19" s="127" t="s">
        <v>74</v>
      </c>
      <c r="K19" s="127"/>
      <c r="L19" s="127"/>
      <c r="M19" s="127">
        <v>44</v>
      </c>
      <c r="N19" s="127">
        <v>0</v>
      </c>
      <c r="O19" s="127">
        <v>0</v>
      </c>
      <c r="P19" s="127">
        <v>10</v>
      </c>
      <c r="Q19" s="127">
        <v>0</v>
      </c>
      <c r="R19" s="127">
        <v>0</v>
      </c>
      <c r="S19" s="127">
        <v>0</v>
      </c>
      <c r="T19" s="127">
        <v>10</v>
      </c>
      <c r="U19" s="127">
        <v>34</v>
      </c>
      <c r="V19" s="127"/>
      <c r="W19" s="127"/>
      <c r="X19" s="128" t="s">
        <v>639</v>
      </c>
      <c r="Y19" s="127" t="s">
        <v>109</v>
      </c>
      <c r="Z19" s="127" t="s">
        <v>46</v>
      </c>
      <c r="AA19" s="127">
        <v>0</v>
      </c>
      <c r="AD19" s="113">
        <f>V19*I19</f>
        <v>0</v>
      </c>
    </row>
    <row r="20" spans="1:30" ht="74.25" customHeight="1" x14ac:dyDescent="0.25">
      <c r="A20" s="127">
        <v>10</v>
      </c>
      <c r="B20" s="127" t="s">
        <v>39</v>
      </c>
      <c r="C20" s="127" t="s">
        <v>147</v>
      </c>
      <c r="D20" s="128" t="s">
        <v>640</v>
      </c>
      <c r="E20" s="127" t="s">
        <v>42</v>
      </c>
      <c r="F20" s="127" t="s">
        <v>638</v>
      </c>
      <c r="G20" s="128" t="s">
        <v>641</v>
      </c>
      <c r="H20" s="127" t="s">
        <v>45</v>
      </c>
      <c r="I20" s="129">
        <v>5</v>
      </c>
      <c r="J20" s="127" t="s">
        <v>74</v>
      </c>
      <c r="K20" s="127"/>
      <c r="L20" s="127"/>
      <c r="M20" s="127">
        <v>1</v>
      </c>
      <c r="N20" s="127">
        <v>0</v>
      </c>
      <c r="O20" s="127">
        <v>0</v>
      </c>
      <c r="P20" s="127">
        <v>0</v>
      </c>
      <c r="Q20" s="127">
        <v>0</v>
      </c>
      <c r="R20" s="127">
        <v>0</v>
      </c>
      <c r="S20" s="127">
        <v>0</v>
      </c>
      <c r="T20" s="127">
        <v>1</v>
      </c>
      <c r="U20" s="127">
        <v>34</v>
      </c>
      <c r="V20" s="127"/>
      <c r="W20" s="127"/>
      <c r="X20" s="128" t="s">
        <v>642</v>
      </c>
      <c r="Y20" s="127" t="s">
        <v>109</v>
      </c>
      <c r="Z20" s="127" t="s">
        <v>46</v>
      </c>
      <c r="AA20" s="127">
        <v>0</v>
      </c>
      <c r="AD20" s="113">
        <f>V20*I20</f>
        <v>0</v>
      </c>
    </row>
    <row r="21" spans="1:30" ht="74.25" customHeight="1" x14ac:dyDescent="0.25">
      <c r="A21" s="127">
        <v>11</v>
      </c>
      <c r="B21" s="127" t="s">
        <v>71</v>
      </c>
      <c r="C21" s="127" t="s">
        <v>53</v>
      </c>
      <c r="D21" s="127" t="s">
        <v>643</v>
      </c>
      <c r="E21" s="127" t="s">
        <v>50</v>
      </c>
      <c r="F21" s="127" t="s">
        <v>644</v>
      </c>
      <c r="G21" s="128" t="s">
        <v>645</v>
      </c>
      <c r="H21" s="127" t="s">
        <v>45</v>
      </c>
      <c r="I21" s="129">
        <v>2.2000000000000002</v>
      </c>
      <c r="J21" s="127" t="s">
        <v>74</v>
      </c>
      <c r="K21" s="127"/>
      <c r="L21" s="127"/>
      <c r="M21" s="127">
        <v>15</v>
      </c>
      <c r="N21" s="127">
        <v>0</v>
      </c>
      <c r="O21" s="127">
        <v>0</v>
      </c>
      <c r="P21" s="127">
        <v>15</v>
      </c>
      <c r="Q21" s="127">
        <v>0</v>
      </c>
      <c r="R21" s="127">
        <v>0</v>
      </c>
      <c r="S21" s="127">
        <v>0</v>
      </c>
      <c r="T21" s="127">
        <v>15</v>
      </c>
      <c r="U21" s="127">
        <v>0</v>
      </c>
      <c r="V21" s="127"/>
      <c r="W21" s="127"/>
      <c r="X21" s="128" t="s">
        <v>646</v>
      </c>
      <c r="Y21" s="128" t="s">
        <v>647</v>
      </c>
      <c r="Z21" s="127" t="s">
        <v>58</v>
      </c>
      <c r="AA21" s="127">
        <v>0</v>
      </c>
      <c r="AD21" s="113">
        <f>V21*I21</f>
        <v>0</v>
      </c>
    </row>
    <row r="22" spans="1:30" ht="74.25" customHeight="1" x14ac:dyDescent="0.25">
      <c r="A22" s="127">
        <v>12</v>
      </c>
      <c r="B22" s="127" t="s">
        <v>71</v>
      </c>
      <c r="C22" s="127" t="s">
        <v>53</v>
      </c>
      <c r="D22" s="127" t="s">
        <v>648</v>
      </c>
      <c r="E22" s="127">
        <v>0.38</v>
      </c>
      <c r="F22" s="128" t="s">
        <v>649</v>
      </c>
      <c r="G22" s="128" t="s">
        <v>650</v>
      </c>
      <c r="H22" s="127" t="s">
        <v>75</v>
      </c>
      <c r="I22" s="129">
        <v>0.83299999999999996</v>
      </c>
      <c r="J22" s="127" t="s">
        <v>74</v>
      </c>
      <c r="K22" s="127"/>
      <c r="L22" s="127"/>
      <c r="M22" s="127">
        <v>12</v>
      </c>
      <c r="N22" s="127">
        <v>0</v>
      </c>
      <c r="O22" s="127">
        <v>0</v>
      </c>
      <c r="P22" s="127">
        <v>12</v>
      </c>
      <c r="Q22" s="127">
        <v>0</v>
      </c>
      <c r="R22" s="127">
        <v>0</v>
      </c>
      <c r="S22" s="127">
        <v>0</v>
      </c>
      <c r="T22" s="127">
        <v>12</v>
      </c>
      <c r="U22" s="127">
        <v>0</v>
      </c>
      <c r="V22" s="127">
        <v>22</v>
      </c>
      <c r="W22" s="127"/>
      <c r="X22" s="128"/>
      <c r="Y22" s="127"/>
      <c r="Z22" s="127"/>
      <c r="AA22" s="127">
        <v>1</v>
      </c>
    </row>
    <row r="23" spans="1:30" ht="74.25" customHeight="1" x14ac:dyDescent="0.25">
      <c r="A23" s="127">
        <v>13</v>
      </c>
      <c r="B23" s="127" t="s">
        <v>71</v>
      </c>
      <c r="C23" s="127" t="s">
        <v>53</v>
      </c>
      <c r="D23" s="127" t="s">
        <v>628</v>
      </c>
      <c r="E23" s="127">
        <v>0.38</v>
      </c>
      <c r="F23" s="128" t="s">
        <v>651</v>
      </c>
      <c r="G23" s="128" t="s">
        <v>652</v>
      </c>
      <c r="H23" s="127" t="s">
        <v>75</v>
      </c>
      <c r="I23" s="129">
        <v>2</v>
      </c>
      <c r="J23" s="127" t="s">
        <v>74</v>
      </c>
      <c r="K23" s="127"/>
      <c r="L23" s="127"/>
      <c r="M23" s="127">
        <v>12</v>
      </c>
      <c r="N23" s="127">
        <v>0</v>
      </c>
      <c r="O23" s="127">
        <v>0</v>
      </c>
      <c r="P23" s="127">
        <v>12</v>
      </c>
      <c r="Q23" s="127">
        <v>0</v>
      </c>
      <c r="R23" s="127">
        <v>0</v>
      </c>
      <c r="S23" s="127">
        <v>0</v>
      </c>
      <c r="T23" s="127">
        <v>12</v>
      </c>
      <c r="U23" s="127">
        <v>0</v>
      </c>
      <c r="V23" s="127">
        <v>22</v>
      </c>
      <c r="W23" s="127"/>
      <c r="X23" s="128"/>
      <c r="Y23" s="127"/>
      <c r="Z23" s="127"/>
      <c r="AA23" s="127">
        <v>1</v>
      </c>
    </row>
    <row r="24" spans="1:30" ht="74.25" customHeight="1" x14ac:dyDescent="0.25">
      <c r="A24" s="127">
        <v>14</v>
      </c>
      <c r="B24" s="56" t="s">
        <v>71</v>
      </c>
      <c r="C24" s="54" t="s">
        <v>53</v>
      </c>
      <c r="D24" s="54" t="s">
        <v>110</v>
      </c>
      <c r="E24" s="54" t="s">
        <v>73</v>
      </c>
      <c r="F24" s="128" t="s">
        <v>653</v>
      </c>
      <c r="G24" s="128" t="s">
        <v>654</v>
      </c>
      <c r="H24" s="54" t="s">
        <v>75</v>
      </c>
      <c r="I24" s="52">
        <v>2.1659999999999999</v>
      </c>
      <c r="J24" s="54" t="s">
        <v>82</v>
      </c>
      <c r="K24" s="54"/>
      <c r="L24" s="54"/>
      <c r="M24" s="54">
        <v>136</v>
      </c>
      <c r="N24" s="54">
        <v>0</v>
      </c>
      <c r="O24" s="54">
        <v>0</v>
      </c>
      <c r="P24" s="54">
        <v>136</v>
      </c>
      <c r="Q24" s="54">
        <v>0</v>
      </c>
      <c r="R24" s="54">
        <v>0</v>
      </c>
      <c r="S24" s="54">
        <v>0</v>
      </c>
      <c r="T24" s="54">
        <v>136</v>
      </c>
      <c r="U24" s="54">
        <v>0</v>
      </c>
      <c r="V24" s="54">
        <v>105</v>
      </c>
      <c r="W24" s="54"/>
      <c r="X24" s="57"/>
      <c r="Y24" s="57"/>
      <c r="Z24" s="58"/>
      <c r="AA24" s="59">
        <v>1</v>
      </c>
    </row>
    <row r="25" spans="1:30" ht="74.25" customHeight="1" x14ac:dyDescent="0.25">
      <c r="A25" s="127">
        <v>15</v>
      </c>
      <c r="B25" s="127" t="s">
        <v>71</v>
      </c>
      <c r="C25" s="127" t="s">
        <v>53</v>
      </c>
      <c r="D25" s="127" t="s">
        <v>611</v>
      </c>
      <c r="E25" s="127" t="s">
        <v>73</v>
      </c>
      <c r="F25" s="128" t="s">
        <v>655</v>
      </c>
      <c r="G25" s="128" t="s">
        <v>656</v>
      </c>
      <c r="H25" s="127" t="s">
        <v>75</v>
      </c>
      <c r="I25" s="129">
        <v>4.3330000000000002</v>
      </c>
      <c r="J25" s="127" t="s">
        <v>74</v>
      </c>
      <c r="K25" s="127"/>
      <c r="L25" s="127"/>
      <c r="M25" s="127">
        <v>6</v>
      </c>
      <c r="N25" s="127">
        <v>0</v>
      </c>
      <c r="O25" s="127">
        <v>0</v>
      </c>
      <c r="P25" s="127">
        <v>6</v>
      </c>
      <c r="Q25" s="127">
        <v>0</v>
      </c>
      <c r="R25" s="127">
        <v>0</v>
      </c>
      <c r="S25" s="127">
        <v>0</v>
      </c>
      <c r="T25" s="127">
        <v>6</v>
      </c>
      <c r="U25" s="127">
        <v>0</v>
      </c>
      <c r="V25" s="127">
        <v>8</v>
      </c>
      <c r="W25" s="127"/>
      <c r="X25" s="128"/>
      <c r="Y25" s="127"/>
      <c r="Z25" s="127"/>
      <c r="AA25" s="127">
        <v>1</v>
      </c>
    </row>
    <row r="26" spans="1:30" ht="74.25" customHeight="1" x14ac:dyDescent="0.25">
      <c r="A26" s="127">
        <v>16</v>
      </c>
      <c r="B26" s="127" t="s">
        <v>71</v>
      </c>
      <c r="C26" s="127" t="s">
        <v>53</v>
      </c>
      <c r="D26" s="128" t="s">
        <v>461</v>
      </c>
      <c r="E26" s="127" t="s">
        <v>73</v>
      </c>
      <c r="F26" s="127" t="s">
        <v>657</v>
      </c>
      <c r="G26" s="127" t="s">
        <v>658</v>
      </c>
      <c r="H26" s="127" t="s">
        <v>75</v>
      </c>
      <c r="I26" s="129">
        <v>2</v>
      </c>
      <c r="J26" s="127" t="s">
        <v>74</v>
      </c>
      <c r="K26" s="127"/>
      <c r="L26" s="127"/>
      <c r="M26" s="127">
        <v>56</v>
      </c>
      <c r="N26" s="127">
        <v>0</v>
      </c>
      <c r="O26" s="127">
        <v>0</v>
      </c>
      <c r="P26" s="127">
        <v>56</v>
      </c>
      <c r="Q26" s="127">
        <v>0</v>
      </c>
      <c r="R26" s="127">
        <v>0</v>
      </c>
      <c r="S26" s="127">
        <v>0</v>
      </c>
      <c r="T26" s="127">
        <v>56</v>
      </c>
      <c r="U26" s="127">
        <v>0</v>
      </c>
      <c r="V26" s="127">
        <v>12</v>
      </c>
      <c r="W26" s="127"/>
      <c r="X26" s="128"/>
      <c r="Y26" s="127"/>
      <c r="Z26" s="127"/>
      <c r="AA26" s="127">
        <v>1</v>
      </c>
    </row>
    <row r="27" spans="1:30" ht="74.25" customHeight="1" x14ac:dyDescent="0.25">
      <c r="A27" s="127">
        <v>17</v>
      </c>
      <c r="B27" s="127" t="s">
        <v>71</v>
      </c>
      <c r="C27" s="127" t="s">
        <v>53</v>
      </c>
      <c r="D27" s="128" t="s">
        <v>659</v>
      </c>
      <c r="E27" s="127" t="s">
        <v>50</v>
      </c>
      <c r="F27" s="128" t="s">
        <v>660</v>
      </c>
      <c r="G27" s="128" t="s">
        <v>661</v>
      </c>
      <c r="H27" s="127" t="s">
        <v>75</v>
      </c>
      <c r="I27" s="129">
        <v>2</v>
      </c>
      <c r="J27" s="127" t="s">
        <v>74</v>
      </c>
      <c r="K27" s="127"/>
      <c r="L27" s="127"/>
      <c r="M27" s="127">
        <v>15</v>
      </c>
      <c r="N27" s="127">
        <v>0</v>
      </c>
      <c r="O27" s="127">
        <v>0</v>
      </c>
      <c r="P27" s="127">
        <v>15</v>
      </c>
      <c r="Q27" s="127">
        <v>0</v>
      </c>
      <c r="R27" s="127">
        <v>0</v>
      </c>
      <c r="S27" s="127">
        <v>0</v>
      </c>
      <c r="T27" s="127">
        <v>15</v>
      </c>
      <c r="U27" s="127">
        <v>0</v>
      </c>
      <c r="V27" s="127">
        <v>9</v>
      </c>
      <c r="W27" s="127"/>
      <c r="X27" s="128"/>
      <c r="Y27" s="127"/>
      <c r="Z27" s="127"/>
      <c r="AA27" s="127">
        <v>1</v>
      </c>
    </row>
    <row r="28" spans="1:30" ht="78" customHeight="1" x14ac:dyDescent="0.25">
      <c r="A28" s="127">
        <v>18</v>
      </c>
      <c r="B28" s="127" t="s">
        <v>47</v>
      </c>
      <c r="C28" s="127" t="s">
        <v>48</v>
      </c>
      <c r="D28" s="127" t="s">
        <v>662</v>
      </c>
      <c r="E28" s="127" t="s">
        <v>73</v>
      </c>
      <c r="F28" s="128" t="s">
        <v>663</v>
      </c>
      <c r="G28" s="128" t="s">
        <v>664</v>
      </c>
      <c r="H28" s="127" t="s">
        <v>45</v>
      </c>
      <c r="I28" s="127">
        <v>0.66600000000000004</v>
      </c>
      <c r="J28" s="127" t="s">
        <v>74</v>
      </c>
      <c r="K28" s="127"/>
      <c r="L28" s="127"/>
      <c r="M28" s="127">
        <v>4</v>
      </c>
      <c r="N28" s="127">
        <v>0</v>
      </c>
      <c r="O28" s="127">
        <v>0</v>
      </c>
      <c r="P28" s="127">
        <v>4</v>
      </c>
      <c r="Q28" s="127">
        <v>0</v>
      </c>
      <c r="R28" s="127">
        <v>0</v>
      </c>
      <c r="S28" s="127">
        <v>0</v>
      </c>
      <c r="T28" s="127">
        <v>4</v>
      </c>
      <c r="U28" s="127">
        <v>0</v>
      </c>
      <c r="V28" s="127">
        <v>42</v>
      </c>
      <c r="W28" s="127"/>
      <c r="X28" s="128" t="s">
        <v>665</v>
      </c>
      <c r="Y28" s="127" t="s">
        <v>109</v>
      </c>
      <c r="Z28" s="127" t="s">
        <v>441</v>
      </c>
      <c r="AA28" s="127">
        <v>0</v>
      </c>
      <c r="AD28" s="113">
        <f>V28*I28</f>
        <v>27.972000000000001</v>
      </c>
    </row>
    <row r="29" spans="1:30" ht="78" customHeight="1" x14ac:dyDescent="0.25">
      <c r="A29" s="127">
        <v>19</v>
      </c>
      <c r="B29" s="127" t="s">
        <v>71</v>
      </c>
      <c r="C29" s="127" t="s">
        <v>53</v>
      </c>
      <c r="D29" s="128" t="s">
        <v>666</v>
      </c>
      <c r="E29" s="127" t="s">
        <v>50</v>
      </c>
      <c r="F29" s="128" t="s">
        <v>667</v>
      </c>
      <c r="G29" s="128" t="s">
        <v>668</v>
      </c>
      <c r="H29" s="127" t="s">
        <v>75</v>
      </c>
      <c r="I29" s="129">
        <v>1</v>
      </c>
      <c r="J29" s="127" t="s">
        <v>74</v>
      </c>
      <c r="K29" s="127"/>
      <c r="L29" s="127"/>
      <c r="M29" s="127">
        <v>22</v>
      </c>
      <c r="N29" s="127">
        <v>0</v>
      </c>
      <c r="O29" s="127">
        <v>0</v>
      </c>
      <c r="P29" s="127">
        <v>22</v>
      </c>
      <c r="Q29" s="127">
        <v>0</v>
      </c>
      <c r="R29" s="127">
        <v>0</v>
      </c>
      <c r="S29" s="127">
        <v>0</v>
      </c>
      <c r="T29" s="127">
        <v>22</v>
      </c>
      <c r="U29" s="127">
        <v>0</v>
      </c>
      <c r="V29" s="127">
        <v>12</v>
      </c>
      <c r="W29" s="127"/>
      <c r="X29" s="128"/>
      <c r="Y29" s="127"/>
      <c r="Z29" s="127"/>
      <c r="AA29" s="127">
        <v>1</v>
      </c>
    </row>
    <row r="30" spans="1:30" ht="78" customHeight="1" x14ac:dyDescent="0.25">
      <c r="A30" s="127">
        <v>20</v>
      </c>
      <c r="B30" s="127" t="s">
        <v>71</v>
      </c>
      <c r="C30" s="127" t="s">
        <v>53</v>
      </c>
      <c r="D30" s="127" t="s">
        <v>401</v>
      </c>
      <c r="E30" s="51" t="s">
        <v>73</v>
      </c>
      <c r="F30" s="128" t="s">
        <v>669</v>
      </c>
      <c r="G30" s="128" t="s">
        <v>670</v>
      </c>
      <c r="H30" s="127" t="s">
        <v>75</v>
      </c>
      <c r="I30" s="129">
        <v>1</v>
      </c>
      <c r="J30" s="127" t="s">
        <v>74</v>
      </c>
      <c r="K30" s="127"/>
      <c r="L30" s="127"/>
      <c r="M30" s="127">
        <v>56</v>
      </c>
      <c r="N30" s="127">
        <v>0</v>
      </c>
      <c r="O30" s="127">
        <v>0</v>
      </c>
      <c r="P30" s="127">
        <v>56</v>
      </c>
      <c r="Q30" s="127">
        <v>0</v>
      </c>
      <c r="R30" s="127">
        <v>0</v>
      </c>
      <c r="S30" s="127">
        <v>0</v>
      </c>
      <c r="T30" s="127">
        <v>56</v>
      </c>
      <c r="U30" s="127">
        <v>0</v>
      </c>
      <c r="V30" s="127">
        <v>12</v>
      </c>
      <c r="W30" s="127"/>
      <c r="X30" s="128"/>
      <c r="Y30" s="127"/>
      <c r="Z30" s="127"/>
      <c r="AA30" s="127">
        <v>1</v>
      </c>
    </row>
    <row r="31" spans="1:30" ht="78" customHeight="1" x14ac:dyDescent="0.25">
      <c r="A31" s="127">
        <v>21</v>
      </c>
      <c r="B31" s="51" t="s">
        <v>71</v>
      </c>
      <c r="C31" s="51" t="s">
        <v>53</v>
      </c>
      <c r="D31" s="51" t="s">
        <v>284</v>
      </c>
      <c r="E31" s="51" t="s">
        <v>73</v>
      </c>
      <c r="F31" s="128" t="s">
        <v>671</v>
      </c>
      <c r="G31" s="128" t="s">
        <v>672</v>
      </c>
      <c r="H31" s="51" t="s">
        <v>75</v>
      </c>
      <c r="I31" s="52">
        <v>3</v>
      </c>
      <c r="J31" s="127" t="s">
        <v>74</v>
      </c>
      <c r="K31" s="51"/>
      <c r="L31" s="51"/>
      <c r="M31" s="51">
        <v>57</v>
      </c>
      <c r="N31" s="51">
        <v>0</v>
      </c>
      <c r="O31" s="51">
        <v>0</v>
      </c>
      <c r="P31" s="51">
        <v>57</v>
      </c>
      <c r="Q31" s="51">
        <v>0</v>
      </c>
      <c r="R31" s="51">
        <v>0</v>
      </c>
      <c r="S31" s="51">
        <v>0</v>
      </c>
      <c r="T31" s="51">
        <v>57</v>
      </c>
      <c r="U31" s="51">
        <v>0</v>
      </c>
      <c r="V31" s="51">
        <v>22</v>
      </c>
      <c r="W31" s="51"/>
      <c r="X31" s="60"/>
      <c r="Y31" s="51"/>
      <c r="Z31" s="51"/>
      <c r="AA31" s="51">
        <v>1</v>
      </c>
    </row>
    <row r="32" spans="1:30" ht="78" customHeight="1" x14ac:dyDescent="0.25">
      <c r="A32" s="127">
        <v>22</v>
      </c>
      <c r="B32" s="127" t="s">
        <v>71</v>
      </c>
      <c r="C32" s="127" t="s">
        <v>53</v>
      </c>
      <c r="D32" s="128" t="s">
        <v>673</v>
      </c>
      <c r="E32" s="127" t="s">
        <v>50</v>
      </c>
      <c r="F32" s="128" t="s">
        <v>674</v>
      </c>
      <c r="G32" s="128" t="s">
        <v>675</v>
      </c>
      <c r="H32" s="127" t="s">
        <v>75</v>
      </c>
      <c r="I32" s="129">
        <v>3</v>
      </c>
      <c r="J32" s="127" t="s">
        <v>74</v>
      </c>
      <c r="K32" s="127"/>
      <c r="L32" s="127"/>
      <c r="M32" s="127">
        <v>8</v>
      </c>
      <c r="N32" s="127">
        <v>0</v>
      </c>
      <c r="O32" s="127">
        <v>0</v>
      </c>
      <c r="P32" s="127">
        <v>8</v>
      </c>
      <c r="Q32" s="127">
        <v>0</v>
      </c>
      <c r="R32" s="127">
        <v>0</v>
      </c>
      <c r="S32" s="127">
        <v>0</v>
      </c>
      <c r="T32" s="127">
        <v>8</v>
      </c>
      <c r="U32" s="127">
        <v>0</v>
      </c>
      <c r="V32" s="127">
        <v>12</v>
      </c>
      <c r="W32" s="127"/>
      <c r="X32" s="128"/>
      <c r="Y32" s="127"/>
      <c r="Z32" s="127"/>
      <c r="AA32" s="127">
        <v>1</v>
      </c>
    </row>
    <row r="33" spans="1:30" ht="74.25" customHeight="1" x14ac:dyDescent="0.25">
      <c r="A33" s="127">
        <v>23</v>
      </c>
      <c r="B33" s="127" t="s">
        <v>47</v>
      </c>
      <c r="C33" s="127" t="s">
        <v>40</v>
      </c>
      <c r="D33" s="127" t="s">
        <v>200</v>
      </c>
      <c r="E33" s="127" t="s">
        <v>73</v>
      </c>
      <c r="F33" s="127" t="s">
        <v>676</v>
      </c>
      <c r="G33" s="128" t="s">
        <v>677</v>
      </c>
      <c r="H33" s="127" t="s">
        <v>45</v>
      </c>
      <c r="I33" s="129">
        <v>3.25</v>
      </c>
      <c r="J33" s="127" t="s">
        <v>74</v>
      </c>
      <c r="K33" s="127"/>
      <c r="L33" s="127"/>
      <c r="M33" s="127">
        <v>9</v>
      </c>
      <c r="N33" s="127">
        <v>0</v>
      </c>
      <c r="O33" s="127">
        <v>0</v>
      </c>
      <c r="P33" s="127">
        <v>7</v>
      </c>
      <c r="Q33" s="127">
        <v>0</v>
      </c>
      <c r="R33" s="127">
        <v>0</v>
      </c>
      <c r="S33" s="127">
        <v>7</v>
      </c>
      <c r="T33" s="127">
        <v>0</v>
      </c>
      <c r="U33" s="127">
        <v>2</v>
      </c>
      <c r="V33" s="127"/>
      <c r="W33" s="127"/>
      <c r="X33" s="128" t="s">
        <v>678</v>
      </c>
      <c r="Y33" s="127" t="s">
        <v>109</v>
      </c>
      <c r="Z33" s="127" t="s">
        <v>46</v>
      </c>
      <c r="AA33" s="127">
        <v>0</v>
      </c>
      <c r="AD33" s="113">
        <f>V33*I33</f>
        <v>0</v>
      </c>
    </row>
    <row r="34" spans="1:30" ht="76.5" customHeight="1" x14ac:dyDescent="0.25">
      <c r="A34" s="127">
        <v>24</v>
      </c>
      <c r="B34" s="127" t="s">
        <v>47</v>
      </c>
      <c r="C34" s="127" t="s">
        <v>40</v>
      </c>
      <c r="D34" s="127" t="s">
        <v>679</v>
      </c>
      <c r="E34" s="127" t="s">
        <v>73</v>
      </c>
      <c r="F34" s="127" t="s">
        <v>680</v>
      </c>
      <c r="G34" s="128" t="s">
        <v>681</v>
      </c>
      <c r="H34" s="127" t="s">
        <v>45</v>
      </c>
      <c r="I34" s="127">
        <v>8.9160000000000004</v>
      </c>
      <c r="J34" s="127" t="s">
        <v>74</v>
      </c>
      <c r="K34" s="127"/>
      <c r="L34" s="127"/>
      <c r="M34" s="127">
        <v>1</v>
      </c>
      <c r="N34" s="127">
        <v>0</v>
      </c>
      <c r="O34" s="127">
        <v>0</v>
      </c>
      <c r="P34" s="127">
        <v>1</v>
      </c>
      <c r="Q34" s="127">
        <v>0</v>
      </c>
      <c r="R34" s="127">
        <v>0</v>
      </c>
      <c r="S34" s="127">
        <v>0</v>
      </c>
      <c r="T34" s="127">
        <v>1</v>
      </c>
      <c r="U34" s="127">
        <v>0</v>
      </c>
      <c r="V34" s="127"/>
      <c r="W34" s="127"/>
      <c r="X34" s="128" t="s">
        <v>682</v>
      </c>
      <c r="Y34" s="127" t="s">
        <v>109</v>
      </c>
      <c r="Z34" s="127" t="s">
        <v>46</v>
      </c>
      <c r="AA34" s="127">
        <v>0</v>
      </c>
      <c r="AD34" s="113">
        <f>V34*I34</f>
        <v>0</v>
      </c>
    </row>
    <row r="35" spans="1:30" ht="76.5" customHeight="1" x14ac:dyDescent="0.25">
      <c r="A35" s="127">
        <v>25</v>
      </c>
      <c r="B35" s="127" t="s">
        <v>71</v>
      </c>
      <c r="C35" s="127" t="s">
        <v>53</v>
      </c>
      <c r="D35" s="127" t="s">
        <v>611</v>
      </c>
      <c r="E35" s="127" t="s">
        <v>73</v>
      </c>
      <c r="F35" s="128" t="s">
        <v>683</v>
      </c>
      <c r="G35" s="128" t="s">
        <v>684</v>
      </c>
      <c r="H35" s="127" t="s">
        <v>75</v>
      </c>
      <c r="I35" s="129">
        <v>5.3330000000000002</v>
      </c>
      <c r="J35" s="127" t="s">
        <v>74</v>
      </c>
      <c r="K35" s="127"/>
      <c r="L35" s="127"/>
      <c r="M35" s="127">
        <v>6</v>
      </c>
      <c r="N35" s="127">
        <v>0</v>
      </c>
      <c r="O35" s="127">
        <v>0</v>
      </c>
      <c r="P35" s="127">
        <v>6</v>
      </c>
      <c r="Q35" s="127">
        <v>0</v>
      </c>
      <c r="R35" s="127">
        <v>0</v>
      </c>
      <c r="S35" s="127">
        <v>0</v>
      </c>
      <c r="T35" s="127">
        <v>6</v>
      </c>
      <c r="U35" s="127">
        <v>0</v>
      </c>
      <c r="V35" s="127">
        <v>18</v>
      </c>
      <c r="W35" s="127"/>
      <c r="X35" s="128"/>
      <c r="Y35" s="127"/>
      <c r="Z35" s="127"/>
      <c r="AA35" s="127">
        <v>1</v>
      </c>
    </row>
    <row r="36" spans="1:30" ht="76.5" customHeight="1" x14ac:dyDescent="0.25">
      <c r="A36" s="127">
        <v>26</v>
      </c>
      <c r="B36" s="127" t="s">
        <v>71</v>
      </c>
      <c r="C36" s="127" t="s">
        <v>53</v>
      </c>
      <c r="D36" s="128" t="s">
        <v>685</v>
      </c>
      <c r="E36" s="127" t="s">
        <v>50</v>
      </c>
      <c r="F36" s="128" t="s">
        <v>686</v>
      </c>
      <c r="G36" s="128" t="s">
        <v>687</v>
      </c>
      <c r="H36" s="127" t="s">
        <v>75</v>
      </c>
      <c r="I36" s="129">
        <v>2</v>
      </c>
      <c r="J36" s="127" t="s">
        <v>74</v>
      </c>
      <c r="K36" s="127"/>
      <c r="L36" s="127"/>
      <c r="M36" s="127">
        <v>8</v>
      </c>
      <c r="N36" s="127">
        <v>0</v>
      </c>
      <c r="O36" s="127">
        <v>0</v>
      </c>
      <c r="P36" s="127">
        <v>8</v>
      </c>
      <c r="Q36" s="127">
        <v>0</v>
      </c>
      <c r="R36" s="127">
        <v>0</v>
      </c>
      <c r="S36" s="127">
        <v>0</v>
      </c>
      <c r="T36" s="127">
        <v>8</v>
      </c>
      <c r="U36" s="127">
        <v>0</v>
      </c>
      <c r="V36" s="127">
        <v>12</v>
      </c>
      <c r="W36" s="127"/>
      <c r="X36" s="128"/>
      <c r="Y36" s="127"/>
      <c r="Z36" s="127"/>
      <c r="AA36" s="127">
        <v>1</v>
      </c>
    </row>
    <row r="37" spans="1:30" s="146" customFormat="1" ht="75.75" customHeight="1" x14ac:dyDescent="0.25">
      <c r="A37" s="143">
        <v>27</v>
      </c>
      <c r="B37" s="143" t="s">
        <v>47</v>
      </c>
      <c r="C37" s="143" t="s">
        <v>48</v>
      </c>
      <c r="D37" s="143" t="s">
        <v>688</v>
      </c>
      <c r="E37" s="143" t="s">
        <v>50</v>
      </c>
      <c r="F37" s="143" t="s">
        <v>689</v>
      </c>
      <c r="G37" s="144" t="s">
        <v>690</v>
      </c>
      <c r="H37" s="143" t="s">
        <v>45</v>
      </c>
      <c r="I37" s="143">
        <v>4.0659999999999998</v>
      </c>
      <c r="J37" s="144" t="s">
        <v>53</v>
      </c>
      <c r="K37" s="143"/>
      <c r="L37" s="143"/>
      <c r="M37" s="143">
        <v>2</v>
      </c>
      <c r="N37" s="143">
        <v>0</v>
      </c>
      <c r="O37" s="143">
        <v>0</v>
      </c>
      <c r="P37" s="143">
        <v>2</v>
      </c>
      <c r="Q37" s="143">
        <v>0</v>
      </c>
      <c r="R37" s="143">
        <v>0</v>
      </c>
      <c r="S37" s="143">
        <v>0</v>
      </c>
      <c r="T37" s="143">
        <v>2</v>
      </c>
      <c r="U37" s="143">
        <v>0</v>
      </c>
      <c r="V37" s="143">
        <v>8</v>
      </c>
      <c r="W37" s="143"/>
      <c r="X37" s="144" t="s">
        <v>691</v>
      </c>
      <c r="Y37" s="143" t="s">
        <v>70</v>
      </c>
      <c r="Z37" s="143">
        <v>4.21</v>
      </c>
      <c r="AA37" s="143">
        <v>1</v>
      </c>
      <c r="AB37" s="146">
        <f>M37*I37</f>
        <v>8.1319999999999997</v>
      </c>
      <c r="AD37" s="146">
        <f>V37*I37</f>
        <v>32.527999999999999</v>
      </c>
    </row>
    <row r="38" spans="1:30" ht="75.75" customHeight="1" x14ac:dyDescent="0.25">
      <c r="A38" s="127">
        <v>28</v>
      </c>
      <c r="B38" s="127" t="s">
        <v>71</v>
      </c>
      <c r="C38" s="127" t="s">
        <v>53</v>
      </c>
      <c r="D38" s="128" t="s">
        <v>692</v>
      </c>
      <c r="E38" s="127" t="s">
        <v>50</v>
      </c>
      <c r="F38" s="128" t="s">
        <v>693</v>
      </c>
      <c r="G38" s="128" t="s">
        <v>694</v>
      </c>
      <c r="H38" s="127" t="s">
        <v>75</v>
      </c>
      <c r="I38" s="129">
        <v>2.3330000000000002</v>
      </c>
      <c r="J38" s="127" t="s">
        <v>74</v>
      </c>
      <c r="K38" s="127"/>
      <c r="L38" s="127"/>
      <c r="M38" s="127">
        <v>22</v>
      </c>
      <c r="N38" s="127">
        <v>0</v>
      </c>
      <c r="O38" s="127">
        <v>0</v>
      </c>
      <c r="P38" s="127">
        <v>22</v>
      </c>
      <c r="Q38" s="127">
        <v>0</v>
      </c>
      <c r="R38" s="127">
        <v>0</v>
      </c>
      <c r="S38" s="127">
        <v>0</v>
      </c>
      <c r="T38" s="127">
        <v>22</v>
      </c>
      <c r="U38" s="127">
        <v>0</v>
      </c>
      <c r="V38" s="127">
        <v>20</v>
      </c>
      <c r="W38" s="127"/>
      <c r="X38" s="128"/>
      <c r="Y38" s="127"/>
      <c r="Z38" s="127"/>
      <c r="AA38" s="127">
        <v>1</v>
      </c>
    </row>
    <row r="39" spans="1:30" ht="75.75" customHeight="1" x14ac:dyDescent="0.25">
      <c r="A39" s="127">
        <v>29</v>
      </c>
      <c r="B39" s="127" t="s">
        <v>47</v>
      </c>
      <c r="C39" s="127" t="s">
        <v>53</v>
      </c>
      <c r="D39" s="128" t="s">
        <v>695</v>
      </c>
      <c r="E39" s="127" t="s">
        <v>73</v>
      </c>
      <c r="F39" s="128" t="s">
        <v>696</v>
      </c>
      <c r="G39" s="128" t="s">
        <v>697</v>
      </c>
      <c r="H39" s="127" t="s">
        <v>75</v>
      </c>
      <c r="I39" s="129">
        <v>4</v>
      </c>
      <c r="J39" s="127" t="s">
        <v>74</v>
      </c>
      <c r="K39" s="127"/>
      <c r="L39" s="127"/>
      <c r="M39" s="127">
        <v>1500</v>
      </c>
      <c r="N39" s="127"/>
      <c r="O39" s="127"/>
      <c r="P39" s="127">
        <v>1500</v>
      </c>
      <c r="Q39" s="127"/>
      <c r="R39" s="127"/>
      <c r="S39" s="127"/>
      <c r="T39" s="127">
        <v>1500</v>
      </c>
      <c r="U39" s="127"/>
      <c r="V39" s="127">
        <v>750</v>
      </c>
      <c r="W39" s="127"/>
      <c r="X39" s="128"/>
      <c r="Y39" s="127"/>
      <c r="Z39" s="127"/>
      <c r="AA39" s="127">
        <v>1</v>
      </c>
    </row>
    <row r="40" spans="1:30" ht="75.75" customHeight="1" x14ac:dyDescent="0.25">
      <c r="A40" s="127">
        <v>30</v>
      </c>
      <c r="B40" s="56" t="s">
        <v>71</v>
      </c>
      <c r="C40" s="54" t="s">
        <v>53</v>
      </c>
      <c r="D40" s="54" t="s">
        <v>110</v>
      </c>
      <c r="E40" s="54" t="s">
        <v>73</v>
      </c>
      <c r="F40" s="128" t="s">
        <v>698</v>
      </c>
      <c r="G40" s="128" t="s">
        <v>699</v>
      </c>
      <c r="H40" s="54" t="s">
        <v>75</v>
      </c>
      <c r="I40" s="52">
        <v>3</v>
      </c>
      <c r="J40" s="54" t="s">
        <v>82</v>
      </c>
      <c r="K40" s="54"/>
      <c r="L40" s="54"/>
      <c r="M40" s="54">
        <v>136</v>
      </c>
      <c r="N40" s="54">
        <v>0</v>
      </c>
      <c r="O40" s="54">
        <v>0</v>
      </c>
      <c r="P40" s="54">
        <v>136</v>
      </c>
      <c r="Q40" s="54">
        <v>0</v>
      </c>
      <c r="R40" s="54">
        <v>0</v>
      </c>
      <c r="S40" s="54">
        <v>0</v>
      </c>
      <c r="T40" s="54">
        <v>136</v>
      </c>
      <c r="U40" s="54">
        <v>0</v>
      </c>
      <c r="V40" s="54">
        <v>66</v>
      </c>
      <c r="W40" s="54"/>
      <c r="X40" s="57"/>
      <c r="Y40" s="57"/>
      <c r="Z40" s="58"/>
      <c r="AA40" s="59">
        <v>1</v>
      </c>
    </row>
    <row r="41" spans="1:30" s="146" customFormat="1" ht="84" customHeight="1" x14ac:dyDescent="0.25">
      <c r="A41" s="122">
        <v>31</v>
      </c>
      <c r="B41" s="143" t="s">
        <v>47</v>
      </c>
      <c r="C41" s="143" t="s">
        <v>48</v>
      </c>
      <c r="D41" s="143" t="s">
        <v>396</v>
      </c>
      <c r="E41" s="143" t="s">
        <v>42</v>
      </c>
      <c r="F41" s="143" t="s">
        <v>700</v>
      </c>
      <c r="G41" s="144" t="s">
        <v>701</v>
      </c>
      <c r="H41" s="143" t="s">
        <v>45</v>
      </c>
      <c r="I41" s="143">
        <v>3.1659999999999999</v>
      </c>
      <c r="J41" s="147" t="s">
        <v>82</v>
      </c>
      <c r="K41" s="143"/>
      <c r="L41" s="143"/>
      <c r="M41" s="143">
        <v>48</v>
      </c>
      <c r="N41" s="143">
        <v>0</v>
      </c>
      <c r="O41" s="143">
        <v>0</v>
      </c>
      <c r="P41" s="143">
        <v>47</v>
      </c>
      <c r="Q41" s="143">
        <v>0</v>
      </c>
      <c r="R41" s="143">
        <v>0</v>
      </c>
      <c r="S41" s="143">
        <v>12</v>
      </c>
      <c r="T41" s="143">
        <v>35</v>
      </c>
      <c r="U41" s="143">
        <v>1</v>
      </c>
      <c r="V41" s="143">
        <v>22</v>
      </c>
      <c r="W41" s="143"/>
      <c r="X41" s="144" t="s">
        <v>702</v>
      </c>
      <c r="Y41" s="143" t="s">
        <v>70</v>
      </c>
      <c r="Z41" s="143" t="s">
        <v>46</v>
      </c>
      <c r="AA41" s="143">
        <v>1</v>
      </c>
      <c r="AB41" s="146">
        <f>M41*I41</f>
        <v>151.96799999999999</v>
      </c>
      <c r="AD41" s="146">
        <f>V41*I41</f>
        <v>69.652000000000001</v>
      </c>
    </row>
    <row r="42" spans="1:30" ht="84" customHeight="1" x14ac:dyDescent="0.25">
      <c r="A42" s="127">
        <v>32</v>
      </c>
      <c r="B42" s="56" t="s">
        <v>71</v>
      </c>
      <c r="C42" s="54" t="s">
        <v>53</v>
      </c>
      <c r="D42" s="54" t="s">
        <v>703</v>
      </c>
      <c r="E42" s="54" t="s">
        <v>73</v>
      </c>
      <c r="F42" s="128" t="s">
        <v>704</v>
      </c>
      <c r="G42" s="128" t="s">
        <v>705</v>
      </c>
      <c r="H42" s="54" t="s">
        <v>75</v>
      </c>
      <c r="I42" s="52">
        <v>6.5</v>
      </c>
      <c r="J42" s="54" t="s">
        <v>82</v>
      </c>
      <c r="K42" s="54"/>
      <c r="L42" s="54"/>
      <c r="M42" s="54">
        <v>186</v>
      </c>
      <c r="N42" s="54">
        <v>0</v>
      </c>
      <c r="O42" s="54">
        <v>0</v>
      </c>
      <c r="P42" s="54">
        <v>186</v>
      </c>
      <c r="Q42" s="54">
        <v>0</v>
      </c>
      <c r="R42" s="54">
        <v>0</v>
      </c>
      <c r="S42" s="54">
        <v>0</v>
      </c>
      <c r="T42" s="54">
        <v>186</v>
      </c>
      <c r="U42" s="54">
        <v>0</v>
      </c>
      <c r="V42" s="54">
        <v>122</v>
      </c>
      <c r="W42" s="54"/>
      <c r="X42" s="57"/>
      <c r="Y42" s="57"/>
      <c r="Z42" s="58"/>
      <c r="AA42" s="59">
        <v>1</v>
      </c>
    </row>
    <row r="43" spans="1:30" ht="84" customHeight="1" x14ac:dyDescent="0.25">
      <c r="A43" s="127">
        <v>33</v>
      </c>
      <c r="B43" s="127" t="s">
        <v>47</v>
      </c>
      <c r="C43" s="127" t="s">
        <v>40</v>
      </c>
      <c r="D43" s="127" t="s">
        <v>706</v>
      </c>
      <c r="E43" s="127" t="s">
        <v>73</v>
      </c>
      <c r="F43" s="127" t="s">
        <v>707</v>
      </c>
      <c r="G43" s="128" t="s">
        <v>708</v>
      </c>
      <c r="H43" s="127" t="s">
        <v>45</v>
      </c>
      <c r="I43" s="127">
        <v>9.5660000000000007</v>
      </c>
      <c r="J43" s="54" t="s">
        <v>82</v>
      </c>
      <c r="K43" s="127"/>
      <c r="L43" s="127"/>
      <c r="M43" s="127">
        <v>45</v>
      </c>
      <c r="N43" s="127">
        <v>0</v>
      </c>
      <c r="O43" s="127">
        <v>0</v>
      </c>
      <c r="P43" s="127">
        <v>45</v>
      </c>
      <c r="Q43" s="127">
        <v>0</v>
      </c>
      <c r="R43" s="127">
        <v>0</v>
      </c>
      <c r="S43" s="127">
        <v>0</v>
      </c>
      <c r="T43" s="127">
        <v>45</v>
      </c>
      <c r="U43" s="127">
        <v>0</v>
      </c>
      <c r="V43" s="127">
        <v>22</v>
      </c>
      <c r="W43" s="127"/>
      <c r="X43" s="128" t="s">
        <v>709</v>
      </c>
      <c r="Y43" s="127" t="s">
        <v>109</v>
      </c>
      <c r="Z43" s="127" t="s">
        <v>46</v>
      </c>
      <c r="AA43" s="127">
        <v>0</v>
      </c>
      <c r="AD43" s="113">
        <f>V43*I43</f>
        <v>210.45200000000003</v>
      </c>
    </row>
    <row r="44" spans="1:30" ht="84" customHeight="1" x14ac:dyDescent="0.25">
      <c r="A44" s="127">
        <v>34</v>
      </c>
      <c r="B44" s="56" t="s">
        <v>71</v>
      </c>
      <c r="C44" s="54" t="s">
        <v>53</v>
      </c>
      <c r="D44" s="54" t="s">
        <v>703</v>
      </c>
      <c r="E44" s="54" t="s">
        <v>73</v>
      </c>
      <c r="F44" s="128" t="s">
        <v>710</v>
      </c>
      <c r="G44" s="128" t="s">
        <v>711</v>
      </c>
      <c r="H44" s="54" t="s">
        <v>75</v>
      </c>
      <c r="I44" s="52">
        <v>8</v>
      </c>
      <c r="J44" s="54" t="s">
        <v>82</v>
      </c>
      <c r="K44" s="54"/>
      <c r="L44" s="54"/>
      <c r="M44" s="54">
        <v>186</v>
      </c>
      <c r="N44" s="54">
        <v>0</v>
      </c>
      <c r="O44" s="54">
        <v>0</v>
      </c>
      <c r="P44" s="54">
        <v>186</v>
      </c>
      <c r="Q44" s="54">
        <v>0</v>
      </c>
      <c r="R44" s="54">
        <v>0</v>
      </c>
      <c r="S44" s="54">
        <v>0</v>
      </c>
      <c r="T44" s="54">
        <v>186</v>
      </c>
      <c r="U44" s="54">
        <v>0</v>
      </c>
      <c r="V44" s="54">
        <v>233</v>
      </c>
      <c r="W44" s="54"/>
      <c r="X44" s="57"/>
      <c r="Y44" s="57"/>
      <c r="Z44" s="58"/>
      <c r="AA44" s="59">
        <v>1</v>
      </c>
    </row>
    <row r="45" spans="1:30" ht="84" customHeight="1" x14ac:dyDescent="0.25">
      <c r="A45" s="127">
        <v>35</v>
      </c>
      <c r="B45" s="56" t="s">
        <v>71</v>
      </c>
      <c r="C45" s="54" t="s">
        <v>53</v>
      </c>
      <c r="D45" s="54" t="s">
        <v>110</v>
      </c>
      <c r="E45" s="54" t="s">
        <v>73</v>
      </c>
      <c r="F45" s="128" t="s">
        <v>712</v>
      </c>
      <c r="G45" s="128" t="s">
        <v>713</v>
      </c>
      <c r="H45" s="54" t="s">
        <v>75</v>
      </c>
      <c r="I45" s="52">
        <v>7</v>
      </c>
      <c r="J45" s="54" t="s">
        <v>82</v>
      </c>
      <c r="K45" s="54"/>
      <c r="L45" s="54"/>
      <c r="M45" s="54">
        <v>136</v>
      </c>
      <c r="N45" s="54">
        <v>0</v>
      </c>
      <c r="O45" s="54">
        <v>0</v>
      </c>
      <c r="P45" s="54">
        <v>136</v>
      </c>
      <c r="Q45" s="54">
        <v>0</v>
      </c>
      <c r="R45" s="54">
        <v>0</v>
      </c>
      <c r="S45" s="54">
        <v>0</v>
      </c>
      <c r="T45" s="54">
        <v>136</v>
      </c>
      <c r="U45" s="54">
        <v>0</v>
      </c>
      <c r="V45" s="54">
        <v>66</v>
      </c>
      <c r="W45" s="54"/>
      <c r="X45" s="57"/>
      <c r="Y45" s="57"/>
      <c r="Z45" s="58"/>
      <c r="AA45" s="59">
        <v>1</v>
      </c>
    </row>
    <row r="46" spans="1:30" ht="100.5" customHeight="1" x14ac:dyDescent="0.25">
      <c r="A46" s="127">
        <v>36</v>
      </c>
      <c r="B46" s="127" t="s">
        <v>47</v>
      </c>
      <c r="C46" s="127" t="s">
        <v>48</v>
      </c>
      <c r="D46" s="127" t="s">
        <v>714</v>
      </c>
      <c r="E46" s="127" t="s">
        <v>73</v>
      </c>
      <c r="F46" s="127" t="s">
        <v>715</v>
      </c>
      <c r="G46" s="128" t="s">
        <v>716</v>
      </c>
      <c r="H46" s="127" t="s">
        <v>45</v>
      </c>
      <c r="I46" s="127">
        <v>0.26600000000000001</v>
      </c>
      <c r="J46" s="54" t="s">
        <v>82</v>
      </c>
      <c r="K46" s="127"/>
      <c r="L46" s="127"/>
      <c r="M46" s="127">
        <v>1</v>
      </c>
      <c r="N46" s="127">
        <v>0</v>
      </c>
      <c r="O46" s="127">
        <v>0</v>
      </c>
      <c r="P46" s="127">
        <v>0</v>
      </c>
      <c r="Q46" s="127">
        <v>0</v>
      </c>
      <c r="R46" s="127">
        <v>0</v>
      </c>
      <c r="S46" s="127">
        <v>0</v>
      </c>
      <c r="T46" s="127">
        <v>0</v>
      </c>
      <c r="U46" s="127">
        <v>1</v>
      </c>
      <c r="V46" s="127"/>
      <c r="W46" s="127"/>
      <c r="X46" s="128" t="s">
        <v>717</v>
      </c>
      <c r="Y46" s="127" t="s">
        <v>109</v>
      </c>
      <c r="Z46" s="127" t="s">
        <v>46</v>
      </c>
      <c r="AA46" s="127">
        <v>0</v>
      </c>
      <c r="AD46" s="113">
        <f>V46*I46</f>
        <v>0</v>
      </c>
    </row>
    <row r="47" spans="1:30" ht="84.75" customHeight="1" x14ac:dyDescent="0.25">
      <c r="A47" s="127">
        <v>37</v>
      </c>
      <c r="B47" s="148" t="s">
        <v>71</v>
      </c>
      <c r="C47" s="127" t="s">
        <v>53</v>
      </c>
      <c r="D47" s="127" t="s">
        <v>72</v>
      </c>
      <c r="E47" s="127" t="s">
        <v>73</v>
      </c>
      <c r="F47" s="128" t="s">
        <v>718</v>
      </c>
      <c r="G47" s="128" t="s">
        <v>719</v>
      </c>
      <c r="H47" s="128" t="s">
        <v>75</v>
      </c>
      <c r="I47" s="129">
        <v>6</v>
      </c>
      <c r="J47" s="127" t="s">
        <v>74</v>
      </c>
      <c r="K47" s="127"/>
      <c r="L47" s="127"/>
      <c r="M47" s="127">
        <v>165</v>
      </c>
      <c r="N47" s="127">
        <v>0</v>
      </c>
      <c r="O47" s="127">
        <v>0</v>
      </c>
      <c r="P47" s="127">
        <v>165</v>
      </c>
      <c r="Q47" s="127">
        <v>0</v>
      </c>
      <c r="R47" s="127">
        <v>0</v>
      </c>
      <c r="S47" s="127">
        <v>0</v>
      </c>
      <c r="T47" s="127">
        <v>165</v>
      </c>
      <c r="U47" s="127">
        <v>0</v>
      </c>
      <c r="V47" s="127">
        <v>12</v>
      </c>
      <c r="W47" s="127"/>
      <c r="X47" s="128"/>
      <c r="Y47" s="127"/>
      <c r="Z47" s="127"/>
      <c r="AA47" s="127">
        <v>1</v>
      </c>
    </row>
    <row r="48" spans="1:30" ht="84" customHeight="1" x14ac:dyDescent="0.25">
      <c r="A48" s="127">
        <v>38</v>
      </c>
      <c r="B48" s="148" t="s">
        <v>71</v>
      </c>
      <c r="C48" s="127" t="s">
        <v>53</v>
      </c>
      <c r="D48" s="127" t="s">
        <v>72</v>
      </c>
      <c r="E48" s="127" t="s">
        <v>73</v>
      </c>
      <c r="F48" s="128" t="s">
        <v>720</v>
      </c>
      <c r="G48" s="128" t="s">
        <v>721</v>
      </c>
      <c r="H48" s="128" t="s">
        <v>45</v>
      </c>
      <c r="I48" s="129">
        <v>4</v>
      </c>
      <c r="J48" s="127" t="s">
        <v>74</v>
      </c>
      <c r="K48" s="127"/>
      <c r="L48" s="127"/>
      <c r="M48" s="127">
        <v>165</v>
      </c>
      <c r="N48" s="127">
        <v>0</v>
      </c>
      <c r="O48" s="127">
        <v>0</v>
      </c>
      <c r="P48" s="127">
        <v>165</v>
      </c>
      <c r="Q48" s="127">
        <v>0</v>
      </c>
      <c r="R48" s="127">
        <v>0</v>
      </c>
      <c r="S48" s="127">
        <v>0</v>
      </c>
      <c r="T48" s="127">
        <v>165</v>
      </c>
      <c r="U48" s="127">
        <v>0</v>
      </c>
      <c r="V48" s="127">
        <v>32</v>
      </c>
      <c r="W48" s="127"/>
      <c r="X48" s="128" t="s">
        <v>722</v>
      </c>
      <c r="Y48" s="127" t="s">
        <v>109</v>
      </c>
      <c r="Z48" s="127" t="s">
        <v>46</v>
      </c>
      <c r="AA48" s="127">
        <v>0</v>
      </c>
      <c r="AD48" s="113">
        <f>V48*I48</f>
        <v>128</v>
      </c>
    </row>
    <row r="49" spans="1:29" ht="82.5" customHeight="1" x14ac:dyDescent="0.25">
      <c r="A49" s="127">
        <v>39</v>
      </c>
      <c r="B49" s="56" t="s">
        <v>71</v>
      </c>
      <c r="C49" s="54" t="s">
        <v>53</v>
      </c>
      <c r="D49" s="54" t="s">
        <v>110</v>
      </c>
      <c r="E49" s="54" t="s">
        <v>73</v>
      </c>
      <c r="F49" s="128" t="s">
        <v>723</v>
      </c>
      <c r="G49" s="128" t="s">
        <v>724</v>
      </c>
      <c r="H49" s="54" t="s">
        <v>75</v>
      </c>
      <c r="I49" s="52">
        <v>7</v>
      </c>
      <c r="J49" s="54" t="s">
        <v>82</v>
      </c>
      <c r="K49" s="59"/>
      <c r="L49" s="59"/>
      <c r="M49" s="59">
        <v>136</v>
      </c>
      <c r="N49" s="59">
        <v>0</v>
      </c>
      <c r="O49" s="59">
        <v>0</v>
      </c>
      <c r="P49" s="59">
        <v>136</v>
      </c>
      <c r="Q49" s="59">
        <v>0</v>
      </c>
      <c r="R49" s="59">
        <v>0</v>
      </c>
      <c r="S49" s="59">
        <v>0</v>
      </c>
      <c r="T49" s="59">
        <v>136</v>
      </c>
      <c r="U49" s="59">
        <v>0</v>
      </c>
      <c r="V49" s="59">
        <v>66</v>
      </c>
      <c r="W49" s="59"/>
      <c r="X49" s="57"/>
      <c r="Y49" s="57"/>
      <c r="Z49" s="58"/>
      <c r="AA49" s="59">
        <v>1</v>
      </c>
    </row>
    <row r="50" spans="1:29" ht="86.25" customHeight="1" x14ac:dyDescent="0.25">
      <c r="A50" s="127">
        <v>40</v>
      </c>
      <c r="B50" s="56" t="s">
        <v>71</v>
      </c>
      <c r="C50" s="54" t="s">
        <v>53</v>
      </c>
      <c r="D50" s="54" t="s">
        <v>110</v>
      </c>
      <c r="E50" s="54" t="s">
        <v>73</v>
      </c>
      <c r="F50" s="128" t="s">
        <v>725</v>
      </c>
      <c r="G50" s="128" t="s">
        <v>726</v>
      </c>
      <c r="H50" s="54" t="s">
        <v>75</v>
      </c>
      <c r="I50" s="52">
        <v>10</v>
      </c>
      <c r="J50" s="149" t="s">
        <v>82</v>
      </c>
      <c r="K50" s="150"/>
      <c r="L50" s="150"/>
      <c r="M50" s="150">
        <v>136</v>
      </c>
      <c r="N50" s="150">
        <v>0</v>
      </c>
      <c r="O50" s="150">
        <v>0</v>
      </c>
      <c r="P50" s="150">
        <v>136</v>
      </c>
      <c r="Q50" s="150">
        <v>0</v>
      </c>
      <c r="R50" s="150">
        <v>0</v>
      </c>
      <c r="S50" s="150">
        <v>0</v>
      </c>
      <c r="T50" s="150">
        <v>136</v>
      </c>
      <c r="U50" s="150">
        <v>0</v>
      </c>
      <c r="V50" s="150">
        <v>65</v>
      </c>
      <c r="W50" s="150"/>
      <c r="X50" s="150"/>
      <c r="Y50" s="150"/>
      <c r="Z50" s="151"/>
      <c r="AA50" s="150">
        <v>1</v>
      </c>
    </row>
    <row r="51" spans="1:29" s="140" customFormat="1" ht="16.5" customHeight="1" x14ac:dyDescent="0.25">
      <c r="M51" s="140">
        <v>88</v>
      </c>
      <c r="AB51" s="130">
        <v>920.1</v>
      </c>
      <c r="AC51" s="130"/>
    </row>
    <row r="52" spans="1:29" s="140" customFormat="1" x14ac:dyDescent="0.25">
      <c r="D52" s="140" t="s">
        <v>191</v>
      </c>
      <c r="F52" s="140">
        <v>10594</v>
      </c>
      <c r="AA52" s="140" t="s">
        <v>606</v>
      </c>
      <c r="AB52" s="130">
        <f>AB51/F52</f>
        <v>8.6851047762884659E-2</v>
      </c>
      <c r="AC52" s="130"/>
    </row>
    <row r="53" spans="1:29" s="140" customFormat="1" x14ac:dyDescent="0.25">
      <c r="D53" s="140" t="s">
        <v>604</v>
      </c>
      <c r="L53" s="140" t="s">
        <v>605</v>
      </c>
      <c r="M53" s="140">
        <f>M51/F52</f>
        <v>8.3065886350764586E-3</v>
      </c>
      <c r="AB53" s="130"/>
      <c r="AC53" s="130"/>
    </row>
    <row r="54" spans="1:29" s="140" customFormat="1" x14ac:dyDescent="0.25">
      <c r="D54" s="140" t="s">
        <v>602</v>
      </c>
      <c r="AA54" s="140" t="s">
        <v>606</v>
      </c>
      <c r="AB54" s="130">
        <f>AB52+Июль!AB65</f>
        <v>0.6607618463281103</v>
      </c>
      <c r="AC54" s="130"/>
    </row>
    <row r="55" spans="1:29" s="140" customFormat="1" x14ac:dyDescent="0.25">
      <c r="D55" s="140" t="s">
        <v>603</v>
      </c>
      <c r="L55" s="140" t="s">
        <v>605</v>
      </c>
      <c r="M55" s="140">
        <f>M53+Июль!M65</f>
        <v>0.2687370209552577</v>
      </c>
      <c r="AB55" s="130"/>
      <c r="AC55" s="130"/>
    </row>
    <row r="56" spans="1:29" s="140" customFormat="1" x14ac:dyDescent="0.25">
      <c r="AB56" s="130"/>
      <c r="AC56" s="130"/>
    </row>
    <row r="57" spans="1:29" s="140" customFormat="1" x14ac:dyDescent="0.25">
      <c r="M57" s="140">
        <f>M51+Июль!M70</f>
        <v>2847</v>
      </c>
      <c r="AB57" s="130">
        <f>AB51+Июль!AB69</f>
        <v>7000.1110000000008</v>
      </c>
      <c r="AC57" s="130"/>
    </row>
    <row r="58" spans="1:29" s="140" customFormat="1" x14ac:dyDescent="0.25">
      <c r="AB58" s="130"/>
      <c r="AC58" s="130"/>
    </row>
    <row r="59" spans="1:29" s="140" customFormat="1" x14ac:dyDescent="0.25">
      <c r="AB59" s="130"/>
      <c r="AC59" s="130"/>
    </row>
    <row r="60" spans="1:29" s="140" customFormat="1" x14ac:dyDescent="0.25">
      <c r="AB60" s="130"/>
      <c r="AC60" s="130"/>
    </row>
    <row r="61" spans="1:29" s="140" customFormat="1" x14ac:dyDescent="0.25">
      <c r="AB61" s="130"/>
      <c r="AC61" s="130"/>
    </row>
    <row r="62" spans="1:29" s="140" customFormat="1" x14ac:dyDescent="0.25">
      <c r="AB62" s="130"/>
      <c r="AC62" s="130"/>
    </row>
    <row r="63" spans="1:29" s="140" customFormat="1" x14ac:dyDescent="0.25"/>
    <row r="64" spans="1:29" s="140" customFormat="1" x14ac:dyDescent="0.25"/>
    <row r="65" s="140" customFormat="1" x14ac:dyDescent="0.25"/>
    <row r="66" s="140" customFormat="1" x14ac:dyDescent="0.25"/>
    <row r="67" s="140" customFormat="1" x14ac:dyDescent="0.25"/>
    <row r="68" s="140" customFormat="1" x14ac:dyDescent="0.25"/>
    <row r="69" s="140" customFormat="1" x14ac:dyDescent="0.25"/>
    <row r="70" s="140" customFormat="1" x14ac:dyDescent="0.25"/>
    <row r="71" s="140" customFormat="1" x14ac:dyDescent="0.25"/>
    <row r="72" s="140" customFormat="1" x14ac:dyDescent="0.25"/>
    <row r="73" s="140" customFormat="1" x14ac:dyDescent="0.25"/>
    <row r="74" s="140" customFormat="1" x14ac:dyDescent="0.25"/>
    <row r="75" s="140" customFormat="1" x14ac:dyDescent="0.25"/>
    <row r="76" s="140" customFormat="1" x14ac:dyDescent="0.25"/>
    <row r="77" s="140" customFormat="1" x14ac:dyDescent="0.25"/>
    <row r="78" s="140" customFormat="1" x14ac:dyDescent="0.25"/>
    <row r="79" s="140" customFormat="1" x14ac:dyDescent="0.25"/>
    <row r="80" s="140" customFormat="1" x14ac:dyDescent="0.25"/>
    <row r="81" s="140" customFormat="1" x14ac:dyDescent="0.25"/>
    <row r="82" s="140" customFormat="1" x14ac:dyDescent="0.25"/>
    <row r="83" s="140" customFormat="1" x14ac:dyDescent="0.25"/>
    <row r="84" s="140" customFormat="1" x14ac:dyDescent="0.25"/>
    <row r="85" s="140" customFormat="1" x14ac:dyDescent="0.25"/>
    <row r="86" s="140" customFormat="1" x14ac:dyDescent="0.25"/>
    <row r="87" s="140" customFormat="1" x14ac:dyDescent="0.25"/>
    <row r="88" s="140" customFormat="1" x14ac:dyDescent="0.25"/>
    <row r="89" s="140" customFormat="1" x14ac:dyDescent="0.25"/>
    <row r="90" s="140" customFormat="1" x14ac:dyDescent="0.25"/>
    <row r="91" s="140" customFormat="1" x14ac:dyDescent="0.25"/>
    <row r="92" s="140" customFormat="1" x14ac:dyDescent="0.25"/>
    <row r="93" s="140" customFormat="1" x14ac:dyDescent="0.25"/>
    <row r="94" s="140" customFormat="1" x14ac:dyDescent="0.25"/>
    <row r="95" s="140" customFormat="1" x14ac:dyDescent="0.25"/>
    <row r="96" s="140" customFormat="1" x14ac:dyDescent="0.25"/>
    <row r="97" s="140" customFormat="1" x14ac:dyDescent="0.25"/>
    <row r="98" s="140" customFormat="1" x14ac:dyDescent="0.25"/>
    <row r="99" s="140" customFormat="1" x14ac:dyDescent="0.25"/>
    <row r="100" s="140" customFormat="1" x14ac:dyDescent="0.25"/>
    <row r="101" s="140" customFormat="1" x14ac:dyDescent="0.25"/>
    <row r="102" s="140" customFormat="1" x14ac:dyDescent="0.25"/>
    <row r="103" s="140" customFormat="1" x14ac:dyDescent="0.25"/>
    <row r="104" s="140" customFormat="1" x14ac:dyDescent="0.25"/>
    <row r="105" s="140" customFormat="1" x14ac:dyDescent="0.25"/>
    <row r="106" s="140" customFormat="1" x14ac:dyDescent="0.25"/>
    <row r="107" s="140" customFormat="1" x14ac:dyDescent="0.25"/>
    <row r="108" s="140" customFormat="1" x14ac:dyDescent="0.25"/>
    <row r="109" s="140" customFormat="1" x14ac:dyDescent="0.25"/>
    <row r="110" s="140" customFormat="1" x14ac:dyDescent="0.25"/>
    <row r="111" s="140" customFormat="1" x14ac:dyDescent="0.25"/>
    <row r="112" s="140" customFormat="1" x14ac:dyDescent="0.25"/>
    <row r="113" s="140" customFormat="1" x14ac:dyDescent="0.25"/>
    <row r="114" s="140" customFormat="1" x14ac:dyDescent="0.25"/>
    <row r="115" s="140" customFormat="1" x14ac:dyDescent="0.25"/>
    <row r="116" s="140" customFormat="1" x14ac:dyDescent="0.25"/>
    <row r="117" s="140" customFormat="1" x14ac:dyDescent="0.25"/>
    <row r="118" s="140" customFormat="1" x14ac:dyDescent="0.25"/>
    <row r="119" s="140" customFormat="1" x14ac:dyDescent="0.25"/>
    <row r="120" s="140" customFormat="1" x14ac:dyDescent="0.25"/>
    <row r="121" s="140" customFormat="1" x14ac:dyDescent="0.25"/>
    <row r="122" s="140" customFormat="1" x14ac:dyDescent="0.25"/>
    <row r="123" s="140" customFormat="1" x14ac:dyDescent="0.25"/>
    <row r="124" s="140" customFormat="1" x14ac:dyDescent="0.25"/>
    <row r="125" s="140" customFormat="1" x14ac:dyDescent="0.25"/>
    <row r="126" s="140" customFormat="1" x14ac:dyDescent="0.25"/>
    <row r="127" s="140" customFormat="1" x14ac:dyDescent="0.25"/>
    <row r="128" s="140" customFormat="1" x14ac:dyDescent="0.25"/>
    <row r="129" s="140" customFormat="1" x14ac:dyDescent="0.25"/>
    <row r="130" s="140" customFormat="1" x14ac:dyDescent="0.25"/>
    <row r="131" s="140" customFormat="1" x14ac:dyDescent="0.25"/>
    <row r="132" s="140" customFormat="1" x14ac:dyDescent="0.25"/>
    <row r="133" s="140" customFormat="1" x14ac:dyDescent="0.25"/>
    <row r="134" s="140" customFormat="1" x14ac:dyDescent="0.25"/>
    <row r="135" s="140" customFormat="1" x14ac:dyDescent="0.25"/>
    <row r="136" s="140" customFormat="1" x14ac:dyDescent="0.25"/>
    <row r="137" s="140" customFormat="1" x14ac:dyDescent="0.25"/>
    <row r="138" s="140" customFormat="1" x14ac:dyDescent="0.25"/>
    <row r="139" s="140" customFormat="1" x14ac:dyDescent="0.25"/>
    <row r="140" s="140" customFormat="1" x14ac:dyDescent="0.25"/>
    <row r="141" s="140" customFormat="1" x14ac:dyDescent="0.25"/>
    <row r="142" s="140" customFormat="1" x14ac:dyDescent="0.25"/>
    <row r="143" s="140" customFormat="1" x14ac:dyDescent="0.25"/>
    <row r="144" s="140" customFormat="1" x14ac:dyDescent="0.25"/>
    <row r="145" s="140" customFormat="1" x14ac:dyDescent="0.25"/>
    <row r="146" s="140" customFormat="1" x14ac:dyDescent="0.25"/>
    <row r="147" s="140" customFormat="1" x14ac:dyDescent="0.25"/>
    <row r="148" s="140" customFormat="1" x14ac:dyDescent="0.25"/>
    <row r="149" s="140" customFormat="1" x14ac:dyDescent="0.25"/>
    <row r="150" s="140" customFormat="1" x14ac:dyDescent="0.25"/>
    <row r="151" s="140" customFormat="1" x14ac:dyDescent="0.25"/>
    <row r="152" s="140" customFormat="1" x14ac:dyDescent="0.25"/>
    <row r="153" s="140" customFormat="1" x14ac:dyDescent="0.25"/>
    <row r="154" s="140" customFormat="1" x14ac:dyDescent="0.25"/>
    <row r="155" s="140" customFormat="1" x14ac:dyDescent="0.25"/>
    <row r="156" s="140" customFormat="1" x14ac:dyDescent="0.25"/>
    <row r="157" s="140" customFormat="1" x14ac:dyDescent="0.25"/>
    <row r="158" s="140" customFormat="1" x14ac:dyDescent="0.25"/>
    <row r="159" s="140" customFormat="1" x14ac:dyDescent="0.25"/>
    <row r="160" s="140" customFormat="1" x14ac:dyDescent="0.25"/>
    <row r="161" s="140" customFormat="1" x14ac:dyDescent="0.25"/>
    <row r="162" s="140" customFormat="1" x14ac:dyDescent="0.25"/>
    <row r="163" s="140" customFormat="1" x14ac:dyDescent="0.25"/>
    <row r="164" s="140" customFormat="1" x14ac:dyDescent="0.25"/>
    <row r="165" s="140" customFormat="1" x14ac:dyDescent="0.25"/>
    <row r="166" s="140" customFormat="1" x14ac:dyDescent="0.25"/>
    <row r="167" s="140" customFormat="1" x14ac:dyDescent="0.25"/>
    <row r="168" s="140" customFormat="1" x14ac:dyDescent="0.25"/>
    <row r="169" s="140" customFormat="1" x14ac:dyDescent="0.25"/>
    <row r="170" s="140" customFormat="1" x14ac:dyDescent="0.25"/>
    <row r="171" s="140" customFormat="1" x14ac:dyDescent="0.25"/>
    <row r="172" s="140" customFormat="1" x14ac:dyDescent="0.25"/>
    <row r="173" s="140" customFormat="1" x14ac:dyDescent="0.25"/>
    <row r="174" s="140" customFormat="1" x14ac:dyDescent="0.25"/>
    <row r="175" s="140" customFormat="1" x14ac:dyDescent="0.25"/>
    <row r="176" s="140" customFormat="1" x14ac:dyDescent="0.25"/>
    <row r="177" s="140" customFormat="1" x14ac:dyDescent="0.25"/>
    <row r="178" s="140" customFormat="1" x14ac:dyDescent="0.25"/>
    <row r="179" s="140" customFormat="1" x14ac:dyDescent="0.25"/>
    <row r="180" s="140" customFormat="1" x14ac:dyDescent="0.25"/>
    <row r="181" s="140" customFormat="1" x14ac:dyDescent="0.25"/>
    <row r="182" s="140" customFormat="1" x14ac:dyDescent="0.25"/>
    <row r="183" s="140" customFormat="1" x14ac:dyDescent="0.25"/>
    <row r="184" s="140" customFormat="1" x14ac:dyDescent="0.25"/>
    <row r="185" s="140" customFormat="1" x14ac:dyDescent="0.25"/>
    <row r="186" s="140" customFormat="1" x14ac:dyDescent="0.25"/>
    <row r="187" s="140" customFormat="1" x14ac:dyDescent="0.25"/>
    <row r="188" s="140" customFormat="1" x14ac:dyDescent="0.25"/>
    <row r="189" s="140" customFormat="1" x14ac:dyDescent="0.25"/>
    <row r="190" s="140" customFormat="1" x14ac:dyDescent="0.25"/>
    <row r="191" s="140" customFormat="1" x14ac:dyDescent="0.25"/>
    <row r="192" s="140" customFormat="1" x14ac:dyDescent="0.25"/>
    <row r="193" s="140" customFormat="1" x14ac:dyDescent="0.25"/>
    <row r="194" s="140" customFormat="1" x14ac:dyDescent="0.25"/>
    <row r="195" s="140" customFormat="1" x14ac:dyDescent="0.25"/>
    <row r="196" s="140" customFormat="1" x14ac:dyDescent="0.25"/>
    <row r="197" s="140" customFormat="1" x14ac:dyDescent="0.25"/>
    <row r="198" s="140" customFormat="1" x14ac:dyDescent="0.25"/>
    <row r="199" s="140" customFormat="1" x14ac:dyDescent="0.25"/>
    <row r="200" s="140" customFormat="1" x14ac:dyDescent="0.25"/>
    <row r="201" s="140" customFormat="1" x14ac:dyDescent="0.25"/>
    <row r="202" s="140" customFormat="1" x14ac:dyDescent="0.25"/>
    <row r="203" s="140" customFormat="1" x14ac:dyDescent="0.25"/>
    <row r="204" s="140" customFormat="1" x14ac:dyDescent="0.25"/>
    <row r="205" s="140" customFormat="1" x14ac:dyDescent="0.25"/>
    <row r="206" s="140" customFormat="1" x14ac:dyDescent="0.25"/>
    <row r="207" s="140" customFormat="1" x14ac:dyDescent="0.25"/>
    <row r="208" s="140" customFormat="1" x14ac:dyDescent="0.25"/>
    <row r="209" s="140" customFormat="1" x14ac:dyDescent="0.25"/>
    <row r="210" s="140" customFormat="1" x14ac:dyDescent="0.25"/>
    <row r="211" s="140" customFormat="1" x14ac:dyDescent="0.25"/>
    <row r="212" s="140" customFormat="1" x14ac:dyDescent="0.25"/>
    <row r="213" s="140" customFormat="1" x14ac:dyDescent="0.25"/>
    <row r="214" s="140" customFormat="1" x14ac:dyDescent="0.25"/>
    <row r="215" s="140" customFormat="1" x14ac:dyDescent="0.25"/>
    <row r="216" s="140" customFormat="1" x14ac:dyDescent="0.25"/>
    <row r="217" s="140" customFormat="1" x14ac:dyDescent="0.25"/>
    <row r="218" s="140" customFormat="1" x14ac:dyDescent="0.25"/>
    <row r="219" s="140" customFormat="1" x14ac:dyDescent="0.25"/>
    <row r="220" s="140" customFormat="1" x14ac:dyDescent="0.25"/>
    <row r="221" s="140" customFormat="1" x14ac:dyDescent="0.25"/>
    <row r="222" s="140" customFormat="1" x14ac:dyDescent="0.25"/>
    <row r="223" s="140" customFormat="1" x14ac:dyDescent="0.25"/>
    <row r="224" s="140" customFormat="1" x14ac:dyDescent="0.25"/>
    <row r="225" s="140" customFormat="1" x14ac:dyDescent="0.25"/>
    <row r="226" s="140" customFormat="1" x14ac:dyDescent="0.25"/>
    <row r="227" s="140" customFormat="1" x14ac:dyDescent="0.25"/>
    <row r="228" s="140" customFormat="1" x14ac:dyDescent="0.25"/>
    <row r="229" s="140" customFormat="1" x14ac:dyDescent="0.25"/>
    <row r="230" s="140" customFormat="1" x14ac:dyDescent="0.25"/>
    <row r="231" s="140" customFormat="1" x14ac:dyDescent="0.25"/>
    <row r="232" s="140" customFormat="1" x14ac:dyDescent="0.25"/>
    <row r="233" s="140" customFormat="1" x14ac:dyDescent="0.25"/>
    <row r="234" s="140" customFormat="1" x14ac:dyDescent="0.25"/>
    <row r="235" s="140" customFormat="1" x14ac:dyDescent="0.25"/>
    <row r="236" s="140" customFormat="1" x14ac:dyDescent="0.25"/>
    <row r="237" s="140" customFormat="1" x14ac:dyDescent="0.25"/>
    <row r="238" s="140" customFormat="1" x14ac:dyDescent="0.25"/>
    <row r="239" s="140" customFormat="1" x14ac:dyDescent="0.25"/>
    <row r="240" s="140" customFormat="1" x14ac:dyDescent="0.25"/>
    <row r="241" s="140" customFormat="1" x14ac:dyDescent="0.25"/>
    <row r="242" s="140" customFormat="1" x14ac:dyDescent="0.25"/>
    <row r="243" s="140" customFormat="1" x14ac:dyDescent="0.25"/>
    <row r="244" s="140" customFormat="1" x14ac:dyDescent="0.25"/>
    <row r="245" s="140" customFormat="1" x14ac:dyDescent="0.25"/>
    <row r="246" s="140" customFormat="1" x14ac:dyDescent="0.25"/>
    <row r="247" s="140" customFormat="1" x14ac:dyDescent="0.25"/>
    <row r="248" s="140" customFormat="1" x14ac:dyDescent="0.25"/>
    <row r="249" s="140" customFormat="1" x14ac:dyDescent="0.25"/>
    <row r="250" s="140" customFormat="1" x14ac:dyDescent="0.25"/>
    <row r="251" s="140" customFormat="1" x14ac:dyDescent="0.25"/>
    <row r="252" s="140" customFormat="1" x14ac:dyDescent="0.25"/>
    <row r="253" s="140" customFormat="1" x14ac:dyDescent="0.25"/>
    <row r="254" s="140" customFormat="1" x14ac:dyDescent="0.25"/>
    <row r="255" s="140" customFormat="1" x14ac:dyDescent="0.25"/>
    <row r="256" s="140" customFormat="1" x14ac:dyDescent="0.25"/>
    <row r="257" s="140" customFormat="1" x14ac:dyDescent="0.25"/>
    <row r="258" s="140" customFormat="1" x14ac:dyDescent="0.25"/>
    <row r="259" s="140" customFormat="1" x14ac:dyDescent="0.25"/>
    <row r="260" s="140" customFormat="1" x14ac:dyDescent="0.25"/>
    <row r="261" s="140" customFormat="1" x14ac:dyDescent="0.25"/>
    <row r="262" s="140" customFormat="1" x14ac:dyDescent="0.25"/>
    <row r="263" s="140" customFormat="1" x14ac:dyDescent="0.25"/>
    <row r="264" s="140" customFormat="1" x14ac:dyDescent="0.25"/>
    <row r="265" s="140" customFormat="1" x14ac:dyDescent="0.25"/>
    <row r="266" s="140" customFormat="1" x14ac:dyDescent="0.25"/>
    <row r="267" s="140" customFormat="1" x14ac:dyDescent="0.25"/>
    <row r="268" s="140" customFormat="1" x14ac:dyDescent="0.25"/>
    <row r="269" s="140" customFormat="1" x14ac:dyDescent="0.25"/>
    <row r="270" s="140" customFormat="1" x14ac:dyDescent="0.25"/>
    <row r="271" s="140" customFormat="1" x14ac:dyDescent="0.25"/>
    <row r="272" s="140" customFormat="1" x14ac:dyDescent="0.25"/>
    <row r="273" s="140" customFormat="1" x14ac:dyDescent="0.25"/>
    <row r="274" s="140" customFormat="1" x14ac:dyDescent="0.25"/>
    <row r="275" s="140" customFormat="1" x14ac:dyDescent="0.25"/>
    <row r="276" s="140" customFormat="1" x14ac:dyDescent="0.25"/>
    <row r="277" s="140" customFormat="1" x14ac:dyDescent="0.25"/>
    <row r="278" s="140" customFormat="1" x14ac:dyDescent="0.25"/>
    <row r="279" s="140" customFormat="1" x14ac:dyDescent="0.25"/>
    <row r="280" s="140" customFormat="1" x14ac:dyDescent="0.25"/>
    <row r="281" s="140" customFormat="1" x14ac:dyDescent="0.25"/>
    <row r="282" s="140" customFormat="1" x14ac:dyDescent="0.25"/>
    <row r="283" s="140" customFormat="1" x14ac:dyDescent="0.25"/>
    <row r="284" s="140" customFormat="1" x14ac:dyDescent="0.25"/>
    <row r="285" s="140" customFormat="1" x14ac:dyDescent="0.25"/>
    <row r="286" s="140" customFormat="1" x14ac:dyDescent="0.25"/>
    <row r="287" s="140" customFormat="1" x14ac:dyDescent="0.25"/>
    <row r="288" s="140" customFormat="1" x14ac:dyDescent="0.25"/>
    <row r="289" s="140" customFormat="1" x14ac:dyDescent="0.25"/>
    <row r="290" s="140" customFormat="1" x14ac:dyDescent="0.25"/>
    <row r="291" s="140" customFormat="1" x14ac:dyDescent="0.25"/>
    <row r="292" s="140" customFormat="1" x14ac:dyDescent="0.25"/>
    <row r="293" s="140" customFormat="1" x14ac:dyDescent="0.25"/>
    <row r="294" s="140" customFormat="1" x14ac:dyDescent="0.25"/>
    <row r="295" s="140" customFormat="1" x14ac:dyDescent="0.25"/>
    <row r="296" s="140" customFormat="1" x14ac:dyDescent="0.25"/>
    <row r="297" s="140" customFormat="1" x14ac:dyDescent="0.25"/>
    <row r="298" s="140" customFormat="1" x14ac:dyDescent="0.25"/>
    <row r="299" s="140" customFormat="1" x14ac:dyDescent="0.25"/>
    <row r="300" s="140" customFormat="1" x14ac:dyDescent="0.25"/>
    <row r="301" s="140" customFormat="1" x14ac:dyDescent="0.25"/>
    <row r="302" s="140" customFormat="1" x14ac:dyDescent="0.25"/>
    <row r="303" s="140" customFormat="1" x14ac:dyDescent="0.25"/>
    <row r="304" s="140" customFormat="1" x14ac:dyDescent="0.25"/>
    <row r="305" s="140" customFormat="1" x14ac:dyDescent="0.25"/>
    <row r="306" s="140" customFormat="1" x14ac:dyDescent="0.25"/>
    <row r="307" s="140" customFormat="1" x14ac:dyDescent="0.25"/>
    <row r="308" s="140" customFormat="1" x14ac:dyDescent="0.25"/>
    <row r="309" s="140" customFormat="1" x14ac:dyDescent="0.25"/>
    <row r="310" s="140" customFormat="1" x14ac:dyDescent="0.25"/>
    <row r="311" s="140" customFormat="1" x14ac:dyDescent="0.25"/>
    <row r="312" s="140" customFormat="1" x14ac:dyDescent="0.25"/>
    <row r="313" s="140" customFormat="1" x14ac:dyDescent="0.25"/>
    <row r="314" s="140" customFormat="1" x14ac:dyDescent="0.25"/>
    <row r="315" s="140" customFormat="1" x14ac:dyDescent="0.25"/>
    <row r="316" s="140" customFormat="1" x14ac:dyDescent="0.25"/>
    <row r="317" s="140" customFormat="1" x14ac:dyDescent="0.25"/>
    <row r="318" s="140" customFormat="1" x14ac:dyDescent="0.25"/>
    <row r="319" s="140" customFormat="1" x14ac:dyDescent="0.25"/>
    <row r="320" s="140" customFormat="1" x14ac:dyDescent="0.25"/>
    <row r="321" s="140" customFormat="1" x14ac:dyDescent="0.25"/>
    <row r="322" s="140" customFormat="1" x14ac:dyDescent="0.25"/>
    <row r="323" s="140" customFormat="1" x14ac:dyDescent="0.25"/>
    <row r="324" s="140" customFormat="1" x14ac:dyDescent="0.25"/>
    <row r="325" s="140" customFormat="1" x14ac:dyDescent="0.25"/>
    <row r="326" s="140" customFormat="1" x14ac:dyDescent="0.25"/>
    <row r="327" s="140" customFormat="1" x14ac:dyDescent="0.25"/>
    <row r="328" s="140" customFormat="1" x14ac:dyDescent="0.25"/>
    <row r="329" s="140" customFormat="1" x14ac:dyDescent="0.25"/>
    <row r="330" s="140" customFormat="1" x14ac:dyDescent="0.25"/>
    <row r="331" s="140" customFormat="1" x14ac:dyDescent="0.25"/>
    <row r="332" s="140" customFormat="1" x14ac:dyDescent="0.25"/>
    <row r="333" s="140" customFormat="1" x14ac:dyDescent="0.25"/>
    <row r="334" s="140" customFormat="1" x14ac:dyDescent="0.25"/>
    <row r="335" s="140" customFormat="1" x14ac:dyDescent="0.25"/>
    <row r="336" s="140" customFormat="1" x14ac:dyDescent="0.25"/>
    <row r="337" s="140" customFormat="1" x14ac:dyDescent="0.25"/>
    <row r="338" s="140" customFormat="1" x14ac:dyDescent="0.25"/>
    <row r="339" s="140" customFormat="1" x14ac:dyDescent="0.25"/>
    <row r="340" s="140" customFormat="1" x14ac:dyDescent="0.25"/>
    <row r="341" s="140" customFormat="1" x14ac:dyDescent="0.25"/>
    <row r="342" s="140" customFormat="1" x14ac:dyDescent="0.25"/>
    <row r="343" s="140" customFormat="1" x14ac:dyDescent="0.25"/>
    <row r="344" s="140" customFormat="1" x14ac:dyDescent="0.25"/>
    <row r="345" s="140" customFormat="1" x14ac:dyDescent="0.25"/>
    <row r="346" s="140" customFormat="1" x14ac:dyDescent="0.25"/>
    <row r="347" s="140" customFormat="1" x14ac:dyDescent="0.25"/>
    <row r="348" s="140" customFormat="1" x14ac:dyDescent="0.25"/>
    <row r="349" s="140" customFormat="1" x14ac:dyDescent="0.25"/>
    <row r="350" s="140" customFormat="1" x14ac:dyDescent="0.25"/>
    <row r="351" s="140" customFormat="1" x14ac:dyDescent="0.25"/>
    <row r="352" s="140" customFormat="1" x14ac:dyDescent="0.25"/>
    <row r="353" s="140" customFormat="1" x14ac:dyDescent="0.25"/>
    <row r="354" s="140" customFormat="1" x14ac:dyDescent="0.25"/>
    <row r="355" s="140" customFormat="1" x14ac:dyDescent="0.25"/>
    <row r="356" s="140" customFormat="1" x14ac:dyDescent="0.25"/>
    <row r="357" s="140" customFormat="1" x14ac:dyDescent="0.25"/>
    <row r="358" s="140" customFormat="1" x14ac:dyDescent="0.25"/>
    <row r="359" s="140" customFormat="1" x14ac:dyDescent="0.25"/>
    <row r="360" s="140" customFormat="1" x14ac:dyDescent="0.25"/>
    <row r="361" s="140" customFormat="1" x14ac:dyDescent="0.25"/>
    <row r="362" s="140" customFormat="1" x14ac:dyDescent="0.25"/>
    <row r="363" s="140" customFormat="1" x14ac:dyDescent="0.25"/>
    <row r="364" s="140" customFormat="1" x14ac:dyDescent="0.25"/>
    <row r="365" s="140" customFormat="1" x14ac:dyDescent="0.25"/>
    <row r="366" s="140" customFormat="1" x14ac:dyDescent="0.25"/>
    <row r="367" s="140" customFormat="1" x14ac:dyDescent="0.25"/>
    <row r="368" s="140" customFormat="1" x14ac:dyDescent="0.25"/>
    <row r="369" s="140" customFormat="1" x14ac:dyDescent="0.25"/>
    <row r="370" s="140" customFormat="1" x14ac:dyDescent="0.25"/>
    <row r="371" s="140" customFormat="1" x14ac:dyDescent="0.25"/>
    <row r="372" s="140" customFormat="1" x14ac:dyDescent="0.25"/>
    <row r="373" s="140" customFormat="1" x14ac:dyDescent="0.25"/>
    <row r="374" s="140" customFormat="1" x14ac:dyDescent="0.25"/>
    <row r="375" s="140" customFormat="1" x14ac:dyDescent="0.25"/>
    <row r="376" s="140" customFormat="1" x14ac:dyDescent="0.25"/>
    <row r="377" s="140" customFormat="1" x14ac:dyDescent="0.25"/>
    <row r="378" s="140" customFormat="1" x14ac:dyDescent="0.25"/>
    <row r="379" s="140" customFormat="1" x14ac:dyDescent="0.25"/>
    <row r="380" s="140" customFormat="1" x14ac:dyDescent="0.25"/>
    <row r="381" s="140" customFormat="1" x14ac:dyDescent="0.25"/>
    <row r="382" s="140" customFormat="1" x14ac:dyDescent="0.25"/>
    <row r="383" s="140" customFormat="1" x14ac:dyDescent="0.25"/>
    <row r="384" s="140" customFormat="1" x14ac:dyDescent="0.25"/>
    <row r="385" s="140" customFormat="1" x14ac:dyDescent="0.25"/>
    <row r="386" s="140" customFormat="1" x14ac:dyDescent="0.25"/>
    <row r="387" s="140" customFormat="1" x14ac:dyDescent="0.25"/>
    <row r="388" s="140" customFormat="1" x14ac:dyDescent="0.25"/>
    <row r="389" s="140" customFormat="1" x14ac:dyDescent="0.25"/>
    <row r="390" s="140" customFormat="1" x14ac:dyDescent="0.25"/>
    <row r="391" s="140" customFormat="1" x14ac:dyDescent="0.25"/>
    <row r="392" s="140" customFormat="1" x14ac:dyDescent="0.25"/>
    <row r="393" s="140" customFormat="1" x14ac:dyDescent="0.25"/>
    <row r="394" s="140" customFormat="1" x14ac:dyDescent="0.25"/>
    <row r="395" s="140" customFormat="1" x14ac:dyDescent="0.25"/>
    <row r="396" s="140" customFormat="1" x14ac:dyDescent="0.25"/>
    <row r="397" s="140" customFormat="1" x14ac:dyDescent="0.25"/>
    <row r="398" s="140" customFormat="1" x14ac:dyDescent="0.25"/>
    <row r="399" s="140" customFormat="1" x14ac:dyDescent="0.25"/>
    <row r="400" s="140" customFormat="1" x14ac:dyDescent="0.25"/>
    <row r="401" s="140" customFormat="1" x14ac:dyDescent="0.25"/>
    <row r="402" s="140" customFormat="1" x14ac:dyDescent="0.25"/>
    <row r="403" s="140" customFormat="1" x14ac:dyDescent="0.25"/>
    <row r="404" s="140" customFormat="1" x14ac:dyDescent="0.25"/>
    <row r="405" s="140" customFormat="1" x14ac:dyDescent="0.25"/>
    <row r="406" s="140" customFormat="1" x14ac:dyDescent="0.25"/>
    <row r="407" s="140" customFormat="1" x14ac:dyDescent="0.25"/>
    <row r="408" s="140" customFormat="1" x14ac:dyDescent="0.25"/>
    <row r="409" s="140" customFormat="1" x14ac:dyDescent="0.25"/>
    <row r="410" s="140" customFormat="1" x14ac:dyDescent="0.25"/>
    <row r="411" s="140" customFormat="1" x14ac:dyDescent="0.25"/>
    <row r="412" s="140" customFormat="1" x14ac:dyDescent="0.25"/>
    <row r="413" s="140" customFormat="1" x14ac:dyDescent="0.25"/>
    <row r="414" s="140" customFormat="1" x14ac:dyDescent="0.25"/>
    <row r="415" s="140" customFormat="1" x14ac:dyDescent="0.25"/>
    <row r="416" s="140" customFormat="1" x14ac:dyDescent="0.25"/>
    <row r="417" s="140" customFormat="1" x14ac:dyDescent="0.25"/>
    <row r="418" s="140" customFormat="1" x14ac:dyDescent="0.25"/>
    <row r="419" s="140" customFormat="1" x14ac:dyDescent="0.25"/>
    <row r="420" s="140" customFormat="1" x14ac:dyDescent="0.25"/>
    <row r="421" s="140" customFormat="1" x14ac:dyDescent="0.25"/>
    <row r="422" s="140" customFormat="1" x14ac:dyDescent="0.25"/>
    <row r="423" s="140" customFormat="1" x14ac:dyDescent="0.25"/>
    <row r="424" s="140" customFormat="1" x14ac:dyDescent="0.25"/>
    <row r="425" s="140" customFormat="1" x14ac:dyDescent="0.25"/>
    <row r="426" s="140" customFormat="1" x14ac:dyDescent="0.25"/>
    <row r="427" s="140" customFormat="1" x14ac:dyDescent="0.25"/>
    <row r="428" s="140" customFormat="1" x14ac:dyDescent="0.25"/>
    <row r="429" s="140" customFormat="1" x14ac:dyDescent="0.25"/>
    <row r="430" s="140" customFormat="1" x14ac:dyDescent="0.25"/>
    <row r="431" s="140" customFormat="1" x14ac:dyDescent="0.25"/>
    <row r="432" s="140" customFormat="1" x14ac:dyDescent="0.25"/>
    <row r="433" s="140" customFormat="1" x14ac:dyDescent="0.25"/>
    <row r="434" s="140" customFormat="1" x14ac:dyDescent="0.25"/>
    <row r="435" s="140" customFormat="1" x14ac:dyDescent="0.25"/>
    <row r="436" s="140" customFormat="1" x14ac:dyDescent="0.25"/>
    <row r="437" s="140" customFormat="1" x14ac:dyDescent="0.25"/>
    <row r="438" s="140" customFormat="1" x14ac:dyDescent="0.25"/>
    <row r="439" s="140" customFormat="1" x14ac:dyDescent="0.25"/>
    <row r="440" s="140" customFormat="1" x14ac:dyDescent="0.25"/>
    <row r="441" s="140" customFormat="1" x14ac:dyDescent="0.25"/>
    <row r="442" s="140" customFormat="1" x14ac:dyDescent="0.25"/>
    <row r="443" s="140" customFormat="1" x14ac:dyDescent="0.25"/>
    <row r="444" s="140" customFormat="1" x14ac:dyDescent="0.25"/>
    <row r="445" s="140" customFormat="1" x14ac:dyDescent="0.25"/>
    <row r="446" s="140" customFormat="1" x14ac:dyDescent="0.25"/>
    <row r="447" s="140" customFormat="1" x14ac:dyDescent="0.25"/>
    <row r="448" s="140" customFormat="1" x14ac:dyDescent="0.25"/>
    <row r="449" s="140" customFormat="1" x14ac:dyDescent="0.25"/>
    <row r="450" s="140" customFormat="1" x14ac:dyDescent="0.25"/>
    <row r="451" s="140" customFormat="1" x14ac:dyDescent="0.25"/>
    <row r="452" s="140" customFormat="1" x14ac:dyDescent="0.25"/>
    <row r="453" s="140" customFormat="1" x14ac:dyDescent="0.25"/>
    <row r="454" s="140" customFormat="1" x14ac:dyDescent="0.25"/>
    <row r="455" s="140" customFormat="1" x14ac:dyDescent="0.25"/>
    <row r="456" s="140" customFormat="1" x14ac:dyDescent="0.25"/>
    <row r="457" s="140" customFormat="1" x14ac:dyDescent="0.25"/>
    <row r="458" s="140" customFormat="1" x14ac:dyDescent="0.25"/>
    <row r="459" s="140" customFormat="1" x14ac:dyDescent="0.25"/>
    <row r="460" s="140" customFormat="1" x14ac:dyDescent="0.25"/>
    <row r="461" s="140" customFormat="1" x14ac:dyDescent="0.25"/>
    <row r="462" s="140" customFormat="1" x14ac:dyDescent="0.25"/>
    <row r="463" s="140" customFormat="1" x14ac:dyDescent="0.25"/>
    <row r="464" s="140" customFormat="1" x14ac:dyDescent="0.25"/>
    <row r="465" s="140" customFormat="1" x14ac:dyDescent="0.25"/>
    <row r="466" s="140" customFormat="1" x14ac:dyDescent="0.25"/>
    <row r="467" s="140" customFormat="1" x14ac:dyDescent="0.25"/>
    <row r="468" s="140" customFormat="1" x14ac:dyDescent="0.25"/>
    <row r="469" s="140" customFormat="1" x14ac:dyDescent="0.25"/>
    <row r="470" s="140" customFormat="1" x14ac:dyDescent="0.25"/>
    <row r="471" s="140" customFormat="1" x14ac:dyDescent="0.25"/>
    <row r="472" s="140" customFormat="1" x14ac:dyDescent="0.25"/>
    <row r="473" s="140" customFormat="1" x14ac:dyDescent="0.25"/>
    <row r="474" s="140" customFormat="1" x14ac:dyDescent="0.25"/>
    <row r="475" s="140" customFormat="1" x14ac:dyDescent="0.25"/>
    <row r="476" s="140" customFormat="1" x14ac:dyDescent="0.25"/>
    <row r="477" s="140" customFormat="1" x14ac:dyDescent="0.25"/>
    <row r="478" s="140" customFormat="1" x14ac:dyDescent="0.25"/>
    <row r="479" s="140" customFormat="1" x14ac:dyDescent="0.25"/>
    <row r="480" s="140" customFormat="1" x14ac:dyDescent="0.25"/>
    <row r="481" s="140" customFormat="1" x14ac:dyDescent="0.25"/>
    <row r="482" s="140" customFormat="1" x14ac:dyDescent="0.25"/>
    <row r="483" s="140" customFormat="1" x14ac:dyDescent="0.25"/>
    <row r="484" s="140" customFormat="1" x14ac:dyDescent="0.25"/>
    <row r="485" s="140" customFormat="1" x14ac:dyDescent="0.25"/>
    <row r="486" s="140" customFormat="1" x14ac:dyDescent="0.25"/>
    <row r="487" s="140" customFormat="1" x14ac:dyDescent="0.25"/>
    <row r="488" s="140" customFormat="1" x14ac:dyDescent="0.25"/>
    <row r="489" s="140" customFormat="1" x14ac:dyDescent="0.25"/>
    <row r="490" s="140" customFormat="1" x14ac:dyDescent="0.25"/>
    <row r="491" s="140" customFormat="1" x14ac:dyDescent="0.25"/>
    <row r="492" s="140" customFormat="1" x14ac:dyDescent="0.25"/>
    <row r="493" s="140" customFormat="1" x14ac:dyDescent="0.25"/>
    <row r="494" s="140" customFormat="1" x14ac:dyDescent="0.25"/>
    <row r="495" s="140" customFormat="1" x14ac:dyDescent="0.25"/>
    <row r="496" s="140" customFormat="1" x14ac:dyDescent="0.25"/>
    <row r="497" s="140" customFormat="1" x14ac:dyDescent="0.25"/>
    <row r="498" s="140" customFormat="1" x14ac:dyDescent="0.25"/>
    <row r="499" s="140" customFormat="1" x14ac:dyDescent="0.25"/>
    <row r="500" s="140" customFormat="1" x14ac:dyDescent="0.25"/>
    <row r="501" s="140" customFormat="1" x14ac:dyDescent="0.25"/>
    <row r="502" s="140" customFormat="1" x14ac:dyDescent="0.25"/>
    <row r="503" s="140" customFormat="1" x14ac:dyDescent="0.25"/>
    <row r="504" s="140" customFormat="1" x14ac:dyDescent="0.25"/>
    <row r="505" s="140" customFormat="1" x14ac:dyDescent="0.25"/>
    <row r="506" s="140" customFormat="1" x14ac:dyDescent="0.25"/>
    <row r="507" s="140" customFormat="1" x14ac:dyDescent="0.25"/>
    <row r="508" s="140" customFormat="1" x14ac:dyDescent="0.25"/>
    <row r="509" s="140" customFormat="1" x14ac:dyDescent="0.25"/>
    <row r="510" s="140" customFormat="1" x14ac:dyDescent="0.25"/>
    <row r="511" s="140" customFormat="1" x14ac:dyDescent="0.25"/>
    <row r="512" s="140" customFormat="1" x14ac:dyDescent="0.25"/>
    <row r="513" s="140" customFormat="1" x14ac:dyDescent="0.25"/>
    <row r="514" s="140" customFormat="1" x14ac:dyDescent="0.25"/>
    <row r="515" s="140" customFormat="1" x14ac:dyDescent="0.25"/>
    <row r="516" s="140" customFormat="1" x14ac:dyDescent="0.25"/>
    <row r="517" s="140" customFormat="1" x14ac:dyDescent="0.25"/>
    <row r="518" s="140" customFormat="1" x14ac:dyDescent="0.25"/>
    <row r="519" s="140" customFormat="1" x14ac:dyDescent="0.25"/>
    <row r="520" s="140" customFormat="1" x14ac:dyDescent="0.25"/>
    <row r="521" s="140" customFormat="1" x14ac:dyDescent="0.25"/>
    <row r="522" s="140" customFormat="1" x14ac:dyDescent="0.25"/>
    <row r="523" s="140" customFormat="1" x14ac:dyDescent="0.25"/>
    <row r="524" s="140" customFormat="1" x14ac:dyDescent="0.25"/>
    <row r="525" s="140" customFormat="1" x14ac:dyDescent="0.25"/>
    <row r="526" s="140" customFormat="1" x14ac:dyDescent="0.25"/>
    <row r="527" s="140" customFormat="1" x14ac:dyDescent="0.25"/>
    <row r="528" s="140" customFormat="1" x14ac:dyDescent="0.25"/>
    <row r="529" s="140" customFormat="1" x14ac:dyDescent="0.25"/>
    <row r="530" s="140" customFormat="1" x14ac:dyDescent="0.25"/>
    <row r="531" s="140" customFormat="1" x14ac:dyDescent="0.25"/>
    <row r="532" s="140" customFormat="1" x14ac:dyDescent="0.25"/>
    <row r="533" s="140" customFormat="1" x14ac:dyDescent="0.25"/>
    <row r="534" s="140" customFormat="1" x14ac:dyDescent="0.25"/>
    <row r="535" s="140" customFormat="1" x14ac:dyDescent="0.25"/>
    <row r="536" s="140" customFormat="1" x14ac:dyDescent="0.25"/>
    <row r="537" s="140" customFormat="1" x14ac:dyDescent="0.25"/>
    <row r="538" s="140" customFormat="1" x14ac:dyDescent="0.25"/>
    <row r="539" s="140" customFormat="1" x14ac:dyDescent="0.25"/>
    <row r="540" s="140" customFormat="1" x14ac:dyDescent="0.25"/>
    <row r="541" s="140" customFormat="1" x14ac:dyDescent="0.25"/>
    <row r="542" s="140" customFormat="1" x14ac:dyDescent="0.25"/>
    <row r="543" s="140" customFormat="1" x14ac:dyDescent="0.25"/>
    <row r="544" s="140" customFormat="1" x14ac:dyDescent="0.25"/>
    <row r="545" s="140" customFormat="1" x14ac:dyDescent="0.25"/>
    <row r="546" s="140" customFormat="1" x14ac:dyDescent="0.25"/>
    <row r="547" s="140" customFormat="1" x14ac:dyDescent="0.25"/>
    <row r="548" s="140" customFormat="1" x14ac:dyDescent="0.25"/>
    <row r="549" s="140" customFormat="1" x14ac:dyDescent="0.25"/>
    <row r="550" s="140" customFormat="1" x14ac:dyDescent="0.25"/>
    <row r="551" s="140" customFormat="1" x14ac:dyDescent="0.25"/>
    <row r="552" s="140" customFormat="1" x14ac:dyDescent="0.25"/>
    <row r="553" s="140" customFormat="1" x14ac:dyDescent="0.25"/>
    <row r="554" s="140" customFormat="1" x14ac:dyDescent="0.25"/>
    <row r="555" s="140" customFormat="1" x14ac:dyDescent="0.25"/>
    <row r="556" s="140" customFormat="1" x14ac:dyDescent="0.25"/>
    <row r="557" s="140" customFormat="1" x14ac:dyDescent="0.25"/>
    <row r="558" s="140" customFormat="1" x14ac:dyDescent="0.25"/>
    <row r="559" s="140" customFormat="1" x14ac:dyDescent="0.25"/>
    <row r="560" s="140" customFormat="1" x14ac:dyDescent="0.25"/>
    <row r="561" s="140" customFormat="1" x14ac:dyDescent="0.25"/>
    <row r="562" s="140" customFormat="1" x14ac:dyDescent="0.25"/>
    <row r="563" s="140" customFormat="1" x14ac:dyDescent="0.25"/>
    <row r="564" s="140" customFormat="1" x14ac:dyDescent="0.25"/>
    <row r="565" s="140" customFormat="1" x14ac:dyDescent="0.25"/>
    <row r="566" s="140" customFormat="1" x14ac:dyDescent="0.25"/>
    <row r="567" s="140" customFormat="1" x14ac:dyDescent="0.25"/>
    <row r="568" s="140" customFormat="1" x14ac:dyDescent="0.25"/>
    <row r="569" s="140" customFormat="1" x14ac:dyDescent="0.25"/>
    <row r="570" s="140" customFormat="1" x14ac:dyDescent="0.25"/>
    <row r="571" s="140" customFormat="1" x14ac:dyDescent="0.25"/>
    <row r="572" s="140" customFormat="1" x14ac:dyDescent="0.25"/>
    <row r="573" s="140" customFormat="1" x14ac:dyDescent="0.25"/>
    <row r="574" s="140" customFormat="1" x14ac:dyDescent="0.25"/>
    <row r="575" s="140" customFormat="1" x14ac:dyDescent="0.25"/>
    <row r="576" s="140" customFormat="1" x14ac:dyDescent="0.25"/>
    <row r="577" s="140" customFormat="1" x14ac:dyDescent="0.25"/>
    <row r="578" s="140" customFormat="1" x14ac:dyDescent="0.25"/>
    <row r="579" s="140" customFormat="1" x14ac:dyDescent="0.25"/>
    <row r="580" s="140" customFormat="1" x14ac:dyDescent="0.25"/>
    <row r="581" s="140" customFormat="1" x14ac:dyDescent="0.25"/>
    <row r="582" s="140" customFormat="1" x14ac:dyDescent="0.25"/>
    <row r="583" s="140" customFormat="1" x14ac:dyDescent="0.25"/>
    <row r="584" s="140" customFormat="1" x14ac:dyDescent="0.25"/>
    <row r="585" s="140" customFormat="1" x14ac:dyDescent="0.25"/>
    <row r="586" s="140" customFormat="1" x14ac:dyDescent="0.25"/>
    <row r="587" s="140" customFormat="1" x14ac:dyDescent="0.25"/>
    <row r="588" s="140" customFormat="1" x14ac:dyDescent="0.25"/>
    <row r="589" s="140" customFormat="1" x14ac:dyDescent="0.25"/>
    <row r="590" s="140" customFormat="1" x14ac:dyDescent="0.25"/>
    <row r="591" s="140" customFormat="1" x14ac:dyDescent="0.25"/>
    <row r="592" s="140" customFormat="1" x14ac:dyDescent="0.25"/>
    <row r="593" s="140" customFormat="1" x14ac:dyDescent="0.25"/>
    <row r="594" s="140" customFormat="1" x14ac:dyDescent="0.25"/>
    <row r="595" s="140" customFormat="1" x14ac:dyDescent="0.25"/>
    <row r="596" s="140" customFormat="1" x14ac:dyDescent="0.25"/>
    <row r="597" s="140" customFormat="1" x14ac:dyDescent="0.25"/>
    <row r="598" s="140" customFormat="1" x14ac:dyDescent="0.25"/>
    <row r="599" s="140" customFormat="1" x14ac:dyDescent="0.25"/>
    <row r="600" s="140" customFormat="1" x14ac:dyDescent="0.25"/>
    <row r="601" s="140" customFormat="1" x14ac:dyDescent="0.25"/>
    <row r="602" s="140" customFormat="1" x14ac:dyDescent="0.25"/>
    <row r="603" s="140" customFormat="1" x14ac:dyDescent="0.25"/>
    <row r="604" s="140" customFormat="1" x14ac:dyDescent="0.25"/>
    <row r="605" s="140" customFormat="1" x14ac:dyDescent="0.25"/>
    <row r="606" s="140" customFormat="1" x14ac:dyDescent="0.25"/>
    <row r="607" s="140" customFormat="1" x14ac:dyDescent="0.25"/>
    <row r="608" s="140" customFormat="1" x14ac:dyDescent="0.25"/>
    <row r="609" s="140" customFormat="1" x14ac:dyDescent="0.25"/>
    <row r="610" s="140" customFormat="1" x14ac:dyDescent="0.25"/>
    <row r="611" s="140" customFormat="1" x14ac:dyDescent="0.25"/>
    <row r="612" s="140" customFormat="1" x14ac:dyDescent="0.25"/>
    <row r="613" s="140" customFormat="1" x14ac:dyDescent="0.25"/>
    <row r="614" s="140" customFormat="1" x14ac:dyDescent="0.25"/>
    <row r="615" s="140" customFormat="1" x14ac:dyDescent="0.25"/>
    <row r="616" s="140" customFormat="1" x14ac:dyDescent="0.25"/>
    <row r="617" s="140" customFormat="1" x14ac:dyDescent="0.25"/>
    <row r="618" s="140" customFormat="1" x14ac:dyDescent="0.25"/>
    <row r="619" s="140" customFormat="1" x14ac:dyDescent="0.25"/>
    <row r="620" s="140" customFormat="1" x14ac:dyDescent="0.25"/>
    <row r="621" s="140" customFormat="1" x14ac:dyDescent="0.25"/>
    <row r="622" s="140" customFormat="1" x14ac:dyDescent="0.25"/>
    <row r="623" s="140" customFormat="1" x14ac:dyDescent="0.25"/>
    <row r="624" s="140" customFormat="1" x14ac:dyDescent="0.25"/>
    <row r="625" s="140" customFormat="1" x14ac:dyDescent="0.25"/>
    <row r="626" s="140" customFormat="1" x14ac:dyDescent="0.25"/>
    <row r="627" s="140" customFormat="1" x14ac:dyDescent="0.25"/>
    <row r="628" s="140" customFormat="1" x14ac:dyDescent="0.25"/>
    <row r="629" s="140" customFormat="1" x14ac:dyDescent="0.25"/>
    <row r="630" s="140" customFormat="1" x14ac:dyDescent="0.25"/>
    <row r="631" s="140" customFormat="1" x14ac:dyDescent="0.25"/>
    <row r="632" s="140" customFormat="1" x14ac:dyDescent="0.25"/>
    <row r="633" s="140" customFormat="1" x14ac:dyDescent="0.25"/>
    <row r="634" s="140" customFormat="1" x14ac:dyDescent="0.25"/>
    <row r="635" s="140" customFormat="1" x14ac:dyDescent="0.25"/>
    <row r="636" s="140" customFormat="1" x14ac:dyDescent="0.25"/>
    <row r="637" s="140" customFormat="1" x14ac:dyDescent="0.25"/>
    <row r="638" s="140" customFormat="1" x14ac:dyDescent="0.25"/>
    <row r="639" s="140" customFormat="1" x14ac:dyDescent="0.25"/>
    <row r="640" s="140" customFormat="1" x14ac:dyDescent="0.25"/>
    <row r="641" s="140" customFormat="1" x14ac:dyDescent="0.25"/>
    <row r="642" s="140" customFormat="1" x14ac:dyDescent="0.25"/>
    <row r="643" s="140" customFormat="1" x14ac:dyDescent="0.25"/>
    <row r="644" s="140" customFormat="1" x14ac:dyDescent="0.25"/>
    <row r="645" s="140" customFormat="1" x14ac:dyDescent="0.25"/>
    <row r="646" s="140" customFormat="1" x14ac:dyDescent="0.25"/>
    <row r="647" s="140" customFormat="1" x14ac:dyDescent="0.25"/>
    <row r="648" s="140" customFormat="1" x14ac:dyDescent="0.25"/>
    <row r="649" s="140" customFormat="1" x14ac:dyDescent="0.25"/>
    <row r="650" s="140" customFormat="1" x14ac:dyDescent="0.25"/>
    <row r="651" s="140" customFormat="1" x14ac:dyDescent="0.25"/>
    <row r="652" s="140" customFormat="1" x14ac:dyDescent="0.25"/>
    <row r="653" s="140" customFormat="1" x14ac:dyDescent="0.25"/>
    <row r="654" s="140" customFormat="1" x14ac:dyDescent="0.25"/>
    <row r="655" s="140" customFormat="1" x14ac:dyDescent="0.25"/>
    <row r="656" s="140" customFormat="1" x14ac:dyDescent="0.25"/>
    <row r="657" s="140" customFormat="1" x14ac:dyDescent="0.25"/>
    <row r="658" s="140" customFormat="1" x14ac:dyDescent="0.25"/>
    <row r="659" s="140" customFormat="1" x14ac:dyDescent="0.25"/>
    <row r="660" s="140" customFormat="1" x14ac:dyDescent="0.25"/>
    <row r="661" s="140" customFormat="1" x14ac:dyDescent="0.25"/>
    <row r="662" s="140" customFormat="1" x14ac:dyDescent="0.25"/>
    <row r="663" s="140" customFormat="1" x14ac:dyDescent="0.25"/>
    <row r="664" s="140" customFormat="1" x14ac:dyDescent="0.25"/>
    <row r="665" s="140" customFormat="1" x14ac:dyDescent="0.25"/>
    <row r="666" s="140" customFormat="1" x14ac:dyDescent="0.25"/>
    <row r="667" s="140" customFormat="1" x14ac:dyDescent="0.25"/>
    <row r="668" s="140" customFormat="1" x14ac:dyDescent="0.25"/>
    <row r="669" s="140" customFormat="1" x14ac:dyDescent="0.25"/>
    <row r="670" s="140" customFormat="1" x14ac:dyDescent="0.25"/>
    <row r="671" s="140" customFormat="1" x14ac:dyDescent="0.25"/>
    <row r="672" s="140" customFormat="1" x14ac:dyDescent="0.25"/>
    <row r="673" s="140" customFormat="1" x14ac:dyDescent="0.25"/>
    <row r="674" s="140" customFormat="1" x14ac:dyDescent="0.25"/>
    <row r="675" s="140" customFormat="1" x14ac:dyDescent="0.25"/>
    <row r="676" s="140" customFormat="1" x14ac:dyDescent="0.25"/>
    <row r="677" s="140" customFormat="1" x14ac:dyDescent="0.25"/>
    <row r="678" s="140" customFormat="1" x14ac:dyDescent="0.25"/>
    <row r="679" s="140" customFormat="1" x14ac:dyDescent="0.25"/>
    <row r="680" s="140" customFormat="1" x14ac:dyDescent="0.25"/>
    <row r="681" s="140" customFormat="1" x14ac:dyDescent="0.25"/>
    <row r="682" s="140" customFormat="1" x14ac:dyDescent="0.25"/>
    <row r="683" s="140" customFormat="1" x14ac:dyDescent="0.25"/>
    <row r="684" s="140" customFormat="1" x14ac:dyDescent="0.25"/>
    <row r="685" s="140" customFormat="1" x14ac:dyDescent="0.25"/>
    <row r="686" s="140" customFormat="1" x14ac:dyDescent="0.25"/>
    <row r="687" s="140" customFormat="1" x14ac:dyDescent="0.25"/>
    <row r="688" s="140" customFormat="1" x14ac:dyDescent="0.25"/>
    <row r="689" s="140" customFormat="1" x14ac:dyDescent="0.25"/>
    <row r="690" s="140" customFormat="1" x14ac:dyDescent="0.25"/>
    <row r="691" s="140" customFormat="1" x14ac:dyDescent="0.25"/>
    <row r="692" s="140" customFormat="1" x14ac:dyDescent="0.25"/>
    <row r="693" s="140" customFormat="1" x14ac:dyDescent="0.25"/>
    <row r="694" s="140" customFormat="1" x14ac:dyDescent="0.25"/>
    <row r="695" s="140" customFormat="1" x14ac:dyDescent="0.25"/>
    <row r="696" s="140" customFormat="1" x14ac:dyDescent="0.25"/>
    <row r="697" s="140" customFormat="1" x14ac:dyDescent="0.25"/>
    <row r="698" s="140" customFormat="1" x14ac:dyDescent="0.25"/>
    <row r="699" s="140" customFormat="1" x14ac:dyDescent="0.25"/>
    <row r="700" s="140" customFormat="1" x14ac:dyDescent="0.25"/>
    <row r="701" s="140" customFormat="1" x14ac:dyDescent="0.25"/>
    <row r="702" s="140" customFormat="1" x14ac:dyDescent="0.25"/>
    <row r="703" s="140" customFormat="1" x14ac:dyDescent="0.25"/>
    <row r="704" s="140" customFormat="1" x14ac:dyDescent="0.25"/>
    <row r="705" s="140" customFormat="1" x14ac:dyDescent="0.25"/>
    <row r="706" s="140" customFormat="1" x14ac:dyDescent="0.25"/>
    <row r="707" s="140" customFormat="1" x14ac:dyDescent="0.25"/>
    <row r="708" s="140" customFormat="1" x14ac:dyDescent="0.25"/>
    <row r="709" s="140" customFormat="1" x14ac:dyDescent="0.25"/>
    <row r="710" s="140" customFormat="1" x14ac:dyDescent="0.25"/>
    <row r="711" s="140" customFormat="1" x14ac:dyDescent="0.25"/>
    <row r="712" s="140" customFormat="1" x14ac:dyDescent="0.25"/>
    <row r="713" s="140" customFormat="1" x14ac:dyDescent="0.25"/>
    <row r="714" s="140" customFormat="1" x14ac:dyDescent="0.25"/>
    <row r="715" s="140" customFormat="1" x14ac:dyDescent="0.25"/>
    <row r="716" s="140" customFormat="1" x14ac:dyDescent="0.25"/>
    <row r="717" s="140" customFormat="1" x14ac:dyDescent="0.25"/>
    <row r="718" s="140" customFormat="1" x14ac:dyDescent="0.25"/>
    <row r="719" s="140" customFormat="1" x14ac:dyDescent="0.25"/>
    <row r="720" s="140" customFormat="1" x14ac:dyDescent="0.25"/>
    <row r="721" s="140" customFormat="1" x14ac:dyDescent="0.25"/>
    <row r="722" s="140" customFormat="1" x14ac:dyDescent="0.25"/>
    <row r="723" s="140" customFormat="1" x14ac:dyDescent="0.25"/>
    <row r="724" s="140" customFormat="1" x14ac:dyDescent="0.25"/>
    <row r="725" s="140" customFormat="1" x14ac:dyDescent="0.25"/>
    <row r="726" s="140" customFormat="1" x14ac:dyDescent="0.25"/>
    <row r="727" s="140" customFormat="1" x14ac:dyDescent="0.25"/>
    <row r="728" s="140" customFormat="1" x14ac:dyDescent="0.25"/>
    <row r="729" s="140" customFormat="1" x14ac:dyDescent="0.25"/>
    <row r="730" s="140" customFormat="1" x14ac:dyDescent="0.25"/>
    <row r="731" s="140" customFormat="1" x14ac:dyDescent="0.25"/>
    <row r="732" s="140" customFormat="1" x14ac:dyDescent="0.25"/>
    <row r="733" s="140" customFormat="1" x14ac:dyDescent="0.25"/>
    <row r="734" s="140" customFormat="1" x14ac:dyDescent="0.25"/>
    <row r="735" s="140" customFormat="1" x14ac:dyDescent="0.25"/>
    <row r="736" s="140" customFormat="1" x14ac:dyDescent="0.25"/>
    <row r="737" s="140" customFormat="1" x14ac:dyDescent="0.25"/>
    <row r="738" s="140" customFormat="1" x14ac:dyDescent="0.25"/>
    <row r="739" s="140" customFormat="1" x14ac:dyDescent="0.25"/>
    <row r="740" s="140" customFormat="1" x14ac:dyDescent="0.25"/>
    <row r="741" s="140" customFormat="1" x14ac:dyDescent="0.25"/>
    <row r="742" s="140" customFormat="1" x14ac:dyDescent="0.25"/>
    <row r="743" s="140" customFormat="1" x14ac:dyDescent="0.25"/>
    <row r="744" s="140" customFormat="1" x14ac:dyDescent="0.25"/>
    <row r="745" s="140" customFormat="1" x14ac:dyDescent="0.25"/>
    <row r="746" s="140" customFormat="1" x14ac:dyDescent="0.25"/>
    <row r="747" s="140" customFormat="1" x14ac:dyDescent="0.25"/>
    <row r="748" s="140" customFormat="1" x14ac:dyDescent="0.25"/>
    <row r="749" s="140" customFormat="1" x14ac:dyDescent="0.25"/>
    <row r="750" s="140" customFormat="1" x14ac:dyDescent="0.25"/>
    <row r="751" s="140" customFormat="1" x14ac:dyDescent="0.25"/>
    <row r="752" s="140" customFormat="1" x14ac:dyDescent="0.25"/>
    <row r="753" s="140" customFormat="1" x14ac:dyDescent="0.25"/>
    <row r="754" s="140" customFormat="1" x14ac:dyDescent="0.25"/>
    <row r="755" s="140" customFormat="1" x14ac:dyDescent="0.25"/>
    <row r="756" s="140" customFormat="1" x14ac:dyDescent="0.25"/>
    <row r="757" s="140" customFormat="1" x14ac:dyDescent="0.25"/>
    <row r="758" s="140" customFormat="1" x14ac:dyDescent="0.25"/>
    <row r="759" s="140" customFormat="1" x14ac:dyDescent="0.25"/>
    <row r="760" s="140" customFormat="1" x14ac:dyDescent="0.25"/>
    <row r="761" s="140" customFormat="1" x14ac:dyDescent="0.25"/>
    <row r="762" s="140" customFormat="1" x14ac:dyDescent="0.25"/>
    <row r="763" s="140" customFormat="1" x14ac:dyDescent="0.25"/>
    <row r="764" s="140" customFormat="1" x14ac:dyDescent="0.25"/>
    <row r="765" s="140" customFormat="1" x14ac:dyDescent="0.25"/>
    <row r="766" s="140" customFormat="1" x14ac:dyDescent="0.25"/>
    <row r="767" s="140" customFormat="1" x14ac:dyDescent="0.25"/>
    <row r="768" s="140" customFormat="1" x14ac:dyDescent="0.25"/>
    <row r="769" s="140" customFormat="1" x14ac:dyDescent="0.25"/>
    <row r="770" s="140" customFormat="1" x14ac:dyDescent="0.25"/>
    <row r="771" s="140" customFormat="1" x14ac:dyDescent="0.25"/>
    <row r="772" s="140" customFormat="1" x14ac:dyDescent="0.25"/>
    <row r="773" s="140" customFormat="1" x14ac:dyDescent="0.25"/>
    <row r="774" s="140" customFormat="1" x14ac:dyDescent="0.25"/>
    <row r="775" s="140" customFormat="1" x14ac:dyDescent="0.25"/>
    <row r="776" s="140" customFormat="1" x14ac:dyDescent="0.25"/>
    <row r="777" s="140" customFormat="1" x14ac:dyDescent="0.25"/>
    <row r="778" s="140" customFormat="1" x14ac:dyDescent="0.25"/>
    <row r="779" s="140" customFormat="1" x14ac:dyDescent="0.25"/>
    <row r="780" s="140" customFormat="1" x14ac:dyDescent="0.25"/>
    <row r="781" s="140" customFormat="1" x14ac:dyDescent="0.25"/>
    <row r="782" s="140" customFormat="1" x14ac:dyDescent="0.25"/>
    <row r="783" s="140" customFormat="1" x14ac:dyDescent="0.25"/>
    <row r="784" s="140" customFormat="1" x14ac:dyDescent="0.25"/>
    <row r="785" s="140" customFormat="1" x14ac:dyDescent="0.25"/>
    <row r="786" s="140" customFormat="1" x14ac:dyDescent="0.25"/>
    <row r="787" s="140" customFormat="1" x14ac:dyDescent="0.25"/>
    <row r="788" s="140" customFormat="1" x14ac:dyDescent="0.25"/>
    <row r="789" s="140" customFormat="1" x14ac:dyDescent="0.25"/>
    <row r="790" s="140" customFormat="1" x14ac:dyDescent="0.25"/>
    <row r="791" s="140" customFormat="1" x14ac:dyDescent="0.25"/>
    <row r="792" s="140" customFormat="1" x14ac:dyDescent="0.25"/>
    <row r="793" s="140" customFormat="1" x14ac:dyDescent="0.25"/>
    <row r="794" s="140" customFormat="1" x14ac:dyDescent="0.25"/>
    <row r="795" s="140" customFormat="1" x14ac:dyDescent="0.25"/>
    <row r="796" s="140" customFormat="1" x14ac:dyDescent="0.25"/>
    <row r="797" s="140" customFormat="1" x14ac:dyDescent="0.25"/>
    <row r="798" s="140" customFormat="1" x14ac:dyDescent="0.25"/>
    <row r="799" s="140" customFormat="1" x14ac:dyDescent="0.25"/>
    <row r="800" s="140" customFormat="1" x14ac:dyDescent="0.25"/>
    <row r="801" s="140" customFormat="1" x14ac:dyDescent="0.25"/>
    <row r="802" s="140" customFormat="1" x14ac:dyDescent="0.25"/>
    <row r="803" s="140" customFormat="1" x14ac:dyDescent="0.25"/>
    <row r="804" s="140" customFormat="1" x14ac:dyDescent="0.25"/>
    <row r="805" s="140" customFormat="1" x14ac:dyDescent="0.25"/>
    <row r="806" s="140" customFormat="1" x14ac:dyDescent="0.25"/>
    <row r="807" s="140" customFormat="1" x14ac:dyDescent="0.25"/>
    <row r="808" s="140" customFormat="1" x14ac:dyDescent="0.25"/>
    <row r="809" s="140" customFormat="1" x14ac:dyDescent="0.25"/>
    <row r="810" s="140" customFormat="1" x14ac:dyDescent="0.25"/>
    <row r="811" s="140" customFormat="1" x14ac:dyDescent="0.25"/>
    <row r="812" s="140" customFormat="1" x14ac:dyDescent="0.25"/>
    <row r="813" s="140" customFormat="1" x14ac:dyDescent="0.25"/>
    <row r="814" s="140" customFormat="1" x14ac:dyDescent="0.25"/>
    <row r="815" s="140" customFormat="1" x14ac:dyDescent="0.25"/>
    <row r="816" s="140" customFormat="1" x14ac:dyDescent="0.25"/>
    <row r="817" s="140" customFormat="1" x14ac:dyDescent="0.25"/>
    <row r="818" s="140" customFormat="1" x14ac:dyDescent="0.25"/>
    <row r="819" s="140" customFormat="1" x14ac:dyDescent="0.25"/>
    <row r="820" s="140" customFormat="1" x14ac:dyDescent="0.25"/>
    <row r="821" s="140" customFormat="1" x14ac:dyDescent="0.25"/>
    <row r="822" s="140" customFormat="1" x14ac:dyDescent="0.25"/>
    <row r="823" s="140" customFormat="1" x14ac:dyDescent="0.25"/>
    <row r="824" s="140" customFormat="1" x14ac:dyDescent="0.25"/>
    <row r="825" s="140" customFormat="1" x14ac:dyDescent="0.25"/>
    <row r="826" s="140" customFormat="1" x14ac:dyDescent="0.25"/>
    <row r="827" s="140" customFormat="1" x14ac:dyDescent="0.25"/>
    <row r="828" s="140" customFormat="1" x14ac:dyDescent="0.25"/>
    <row r="829" s="140" customFormat="1" x14ac:dyDescent="0.25"/>
    <row r="830" s="140" customFormat="1" x14ac:dyDescent="0.25"/>
    <row r="831" s="140" customFormat="1" x14ac:dyDescent="0.25"/>
    <row r="832" s="140" customFormat="1" x14ac:dyDescent="0.25"/>
    <row r="833" s="140" customFormat="1" x14ac:dyDescent="0.25"/>
    <row r="834" s="140" customFormat="1" x14ac:dyDescent="0.25"/>
    <row r="835" s="140" customFormat="1" x14ac:dyDescent="0.25"/>
    <row r="836" s="140" customFormat="1" x14ac:dyDescent="0.25"/>
    <row r="837" s="140" customFormat="1" x14ac:dyDescent="0.25"/>
    <row r="838" s="140" customFormat="1" x14ac:dyDescent="0.25"/>
    <row r="839" s="140" customFormat="1" x14ac:dyDescent="0.25"/>
    <row r="840" s="140" customFormat="1" x14ac:dyDescent="0.25"/>
    <row r="841" s="140" customFormat="1" x14ac:dyDescent="0.25"/>
    <row r="842" s="140" customFormat="1" x14ac:dyDescent="0.25"/>
    <row r="843" s="140" customFormat="1" x14ac:dyDescent="0.25"/>
    <row r="844" s="140" customFormat="1" x14ac:dyDescent="0.25"/>
    <row r="845" s="140" customFormat="1" x14ac:dyDescent="0.25"/>
    <row r="846" s="140" customFormat="1" x14ac:dyDescent="0.25"/>
    <row r="847" s="140" customFormat="1" x14ac:dyDescent="0.25"/>
    <row r="848" s="140" customFormat="1" x14ac:dyDescent="0.25"/>
    <row r="849" s="140" customFormat="1" x14ac:dyDescent="0.25"/>
    <row r="850" s="140" customFormat="1" x14ac:dyDescent="0.25"/>
    <row r="851" s="140" customFormat="1" x14ac:dyDescent="0.25"/>
    <row r="852" s="140" customFormat="1" x14ac:dyDescent="0.25"/>
    <row r="853" s="140" customFormat="1" x14ac:dyDescent="0.25"/>
    <row r="854" s="140" customFormat="1" x14ac:dyDescent="0.25"/>
    <row r="855" s="140" customFormat="1" x14ac:dyDescent="0.25"/>
    <row r="856" s="140" customFormat="1" x14ac:dyDescent="0.25"/>
    <row r="857" s="140" customFormat="1" x14ac:dyDescent="0.25"/>
    <row r="858" s="140" customFormat="1" x14ac:dyDescent="0.25"/>
    <row r="859" s="140" customFormat="1" x14ac:dyDescent="0.25"/>
    <row r="860" s="140" customFormat="1" x14ac:dyDescent="0.25"/>
    <row r="861" s="140" customFormat="1" x14ac:dyDescent="0.25"/>
    <row r="862" s="140" customFormat="1" x14ac:dyDescent="0.25"/>
    <row r="863" s="140" customFormat="1" x14ac:dyDescent="0.25"/>
    <row r="864" s="140" customFormat="1" x14ac:dyDescent="0.25"/>
    <row r="865" s="140" customFormat="1" x14ac:dyDescent="0.25"/>
    <row r="866" s="140" customFormat="1" x14ac:dyDescent="0.25"/>
    <row r="867" s="140" customFormat="1" x14ac:dyDescent="0.25"/>
    <row r="868" s="140" customFormat="1" x14ac:dyDescent="0.25"/>
    <row r="869" s="140" customFormat="1" x14ac:dyDescent="0.25"/>
    <row r="870" s="140" customFormat="1" x14ac:dyDescent="0.25"/>
    <row r="871" s="140" customFormat="1" x14ac:dyDescent="0.25"/>
    <row r="872" s="140" customFormat="1" x14ac:dyDescent="0.25"/>
    <row r="873" s="140" customFormat="1" x14ac:dyDescent="0.25"/>
    <row r="874" s="140" customFormat="1" x14ac:dyDescent="0.25"/>
    <row r="875" s="140" customFormat="1" x14ac:dyDescent="0.25"/>
    <row r="876" s="140" customFormat="1" x14ac:dyDescent="0.25"/>
    <row r="877" s="140" customFormat="1" x14ac:dyDescent="0.25"/>
    <row r="878" s="140" customFormat="1" x14ac:dyDescent="0.25"/>
    <row r="879" s="140" customFormat="1" x14ac:dyDescent="0.25"/>
    <row r="880" s="140" customFormat="1" x14ac:dyDescent="0.25"/>
    <row r="881" s="140" customFormat="1" x14ac:dyDescent="0.25"/>
    <row r="882" s="140" customFormat="1" x14ac:dyDescent="0.25"/>
    <row r="883" s="140" customFormat="1" x14ac:dyDescent="0.25"/>
    <row r="884" s="140" customFormat="1" x14ac:dyDescent="0.25"/>
    <row r="885" s="140" customFormat="1" x14ac:dyDescent="0.25"/>
    <row r="886" s="140" customFormat="1" x14ac:dyDescent="0.25"/>
    <row r="887" s="140" customFormat="1" x14ac:dyDescent="0.25"/>
    <row r="888" s="140" customFormat="1" x14ac:dyDescent="0.25"/>
    <row r="889" s="140" customFormat="1" x14ac:dyDescent="0.25"/>
    <row r="890" s="140" customFormat="1" x14ac:dyDescent="0.25"/>
    <row r="891" s="140" customFormat="1" x14ac:dyDescent="0.25"/>
    <row r="892" s="140" customFormat="1" x14ac:dyDescent="0.25"/>
    <row r="893" s="140" customFormat="1" x14ac:dyDescent="0.25"/>
    <row r="894" s="140" customFormat="1" x14ac:dyDescent="0.25"/>
    <row r="895" s="140" customFormat="1" x14ac:dyDescent="0.25"/>
    <row r="896" s="140" customFormat="1" x14ac:dyDescent="0.25"/>
    <row r="897" s="140" customFormat="1" x14ac:dyDescent="0.25"/>
    <row r="898" s="140" customFormat="1" x14ac:dyDescent="0.25"/>
    <row r="899" s="140" customFormat="1" x14ac:dyDescent="0.25"/>
    <row r="900" s="140" customFormat="1" x14ac:dyDescent="0.25"/>
    <row r="901" s="140" customFormat="1" x14ac:dyDescent="0.25"/>
    <row r="902" s="140" customFormat="1" x14ac:dyDescent="0.25"/>
    <row r="903" s="140" customFormat="1" x14ac:dyDescent="0.25"/>
    <row r="904" s="140" customFormat="1" x14ac:dyDescent="0.25"/>
    <row r="905" s="140" customFormat="1" x14ac:dyDescent="0.25"/>
    <row r="906" s="140" customFormat="1" x14ac:dyDescent="0.25"/>
    <row r="907" s="140" customFormat="1" x14ac:dyDescent="0.25"/>
    <row r="908" s="140" customFormat="1" x14ac:dyDescent="0.25"/>
    <row r="909" s="140" customFormat="1" x14ac:dyDescent="0.25"/>
    <row r="910" s="140" customFormat="1" x14ac:dyDescent="0.25"/>
    <row r="911" s="140" customFormat="1" x14ac:dyDescent="0.25"/>
    <row r="912" s="140" customFormat="1" x14ac:dyDescent="0.25"/>
    <row r="913" s="140" customFormat="1" x14ac:dyDescent="0.25"/>
    <row r="914" s="140" customFormat="1" x14ac:dyDescent="0.25"/>
    <row r="915" s="140" customFormat="1" x14ac:dyDescent="0.25"/>
    <row r="916" s="140" customFormat="1" x14ac:dyDescent="0.25"/>
    <row r="917" s="140" customFormat="1" x14ac:dyDescent="0.25"/>
    <row r="918" s="140" customFormat="1" x14ac:dyDescent="0.25"/>
    <row r="919" s="140" customFormat="1" x14ac:dyDescent="0.25"/>
    <row r="920" s="140" customFormat="1" x14ac:dyDescent="0.25"/>
    <row r="921" s="140" customFormat="1" x14ac:dyDescent="0.25"/>
    <row r="922" s="140" customFormat="1" x14ac:dyDescent="0.25"/>
    <row r="923" s="140" customFormat="1" x14ac:dyDescent="0.25"/>
    <row r="924" s="140" customFormat="1" x14ac:dyDescent="0.25"/>
    <row r="925" s="140" customFormat="1" x14ac:dyDescent="0.25"/>
    <row r="926" s="140" customFormat="1" x14ac:dyDescent="0.25"/>
    <row r="927" s="140" customFormat="1" x14ac:dyDescent="0.25"/>
    <row r="928" s="140" customFormat="1" x14ac:dyDescent="0.25"/>
    <row r="929" s="140" customFormat="1" x14ac:dyDescent="0.25"/>
    <row r="930" s="140" customFormat="1" x14ac:dyDescent="0.25"/>
    <row r="931" s="140" customFormat="1" x14ac:dyDescent="0.25"/>
    <row r="932" s="140" customFormat="1" x14ac:dyDescent="0.25"/>
    <row r="933" s="140" customFormat="1" x14ac:dyDescent="0.25"/>
    <row r="934" s="140" customFormat="1" x14ac:dyDescent="0.25"/>
    <row r="935" s="140" customFormat="1" x14ac:dyDescent="0.25"/>
    <row r="936" s="140" customFormat="1" x14ac:dyDescent="0.25"/>
    <row r="937" s="140" customFormat="1" x14ac:dyDescent="0.25"/>
    <row r="938" s="140" customFormat="1" x14ac:dyDescent="0.25"/>
    <row r="939" s="140" customFormat="1" x14ac:dyDescent="0.25"/>
    <row r="940" s="140" customFormat="1" x14ac:dyDescent="0.25"/>
    <row r="941" s="140" customFormat="1" x14ac:dyDescent="0.25"/>
    <row r="942" s="140" customFormat="1" x14ac:dyDescent="0.25"/>
    <row r="943" s="140" customFormat="1" x14ac:dyDescent="0.25"/>
    <row r="944" s="140" customFormat="1" x14ac:dyDescent="0.25"/>
    <row r="945" s="140" customFormat="1" x14ac:dyDescent="0.25"/>
    <row r="946" s="140" customFormat="1" x14ac:dyDescent="0.25"/>
    <row r="947" s="140" customFormat="1" x14ac:dyDescent="0.25"/>
    <row r="948" s="140" customFormat="1" x14ac:dyDescent="0.25"/>
    <row r="949" s="140" customFormat="1" x14ac:dyDescent="0.25"/>
    <row r="950" s="140" customFormat="1" x14ac:dyDescent="0.25"/>
    <row r="951" s="140" customFormat="1" x14ac:dyDescent="0.25"/>
    <row r="952" s="140" customFormat="1" x14ac:dyDescent="0.25"/>
    <row r="953" s="140" customFormat="1" x14ac:dyDescent="0.25"/>
    <row r="954" s="140" customFormat="1" x14ac:dyDescent="0.25"/>
    <row r="955" s="140" customFormat="1" x14ac:dyDescent="0.25"/>
    <row r="956" s="140" customFormat="1" x14ac:dyDescent="0.25"/>
    <row r="957" s="140" customFormat="1" x14ac:dyDescent="0.25"/>
    <row r="958" s="140" customFormat="1" x14ac:dyDescent="0.25"/>
    <row r="959" s="140" customFormat="1" x14ac:dyDescent="0.25"/>
    <row r="960" s="140" customFormat="1" x14ac:dyDescent="0.25"/>
    <row r="961" s="140" customFormat="1" x14ac:dyDescent="0.25"/>
    <row r="962" s="140" customFormat="1" x14ac:dyDescent="0.25"/>
    <row r="963" s="140" customFormat="1" x14ac:dyDescent="0.25"/>
    <row r="964" s="140" customFormat="1" x14ac:dyDescent="0.25"/>
    <row r="965" s="140" customFormat="1" x14ac:dyDescent="0.25"/>
    <row r="966" s="140" customFormat="1" x14ac:dyDescent="0.25"/>
    <row r="967" s="140" customFormat="1" x14ac:dyDescent="0.25"/>
    <row r="968" s="140" customFormat="1" x14ac:dyDescent="0.25"/>
    <row r="969" s="140" customFormat="1" x14ac:dyDescent="0.25"/>
    <row r="970" s="140" customFormat="1" x14ac:dyDescent="0.25"/>
    <row r="971" s="140" customFormat="1" x14ac:dyDescent="0.25"/>
    <row r="972" s="140" customFormat="1" x14ac:dyDescent="0.25"/>
    <row r="973" s="140" customFormat="1" x14ac:dyDescent="0.25"/>
    <row r="974" s="140" customFormat="1" x14ac:dyDescent="0.25"/>
    <row r="975" s="140" customFormat="1" x14ac:dyDescent="0.25"/>
    <row r="976" s="140" customFormat="1" x14ac:dyDescent="0.25"/>
    <row r="977" s="140" customFormat="1" x14ac:dyDescent="0.25"/>
    <row r="978" s="140" customFormat="1" x14ac:dyDescent="0.25"/>
    <row r="979" s="140" customFormat="1" x14ac:dyDescent="0.25"/>
    <row r="980" s="140" customFormat="1" x14ac:dyDescent="0.25"/>
    <row r="981" s="140" customFormat="1" x14ac:dyDescent="0.25"/>
    <row r="982" s="140" customFormat="1" x14ac:dyDescent="0.25"/>
    <row r="983" s="140" customFormat="1" x14ac:dyDescent="0.25"/>
    <row r="984" s="140" customFormat="1" x14ac:dyDescent="0.25"/>
    <row r="985" s="140" customFormat="1" x14ac:dyDescent="0.25"/>
    <row r="986" s="140" customFormat="1" x14ac:dyDescent="0.25"/>
    <row r="987" s="140" customFormat="1" x14ac:dyDescent="0.25"/>
    <row r="988" s="140" customFormat="1" x14ac:dyDescent="0.25"/>
    <row r="989" s="140" customFormat="1" x14ac:dyDescent="0.25"/>
    <row r="990" s="140" customFormat="1" x14ac:dyDescent="0.25"/>
    <row r="991" s="140" customFormat="1" x14ac:dyDescent="0.25"/>
    <row r="992" s="140" customFormat="1" x14ac:dyDescent="0.25"/>
    <row r="993" s="140" customFormat="1" x14ac:dyDescent="0.25"/>
    <row r="994" s="140" customFormat="1" x14ac:dyDescent="0.25"/>
    <row r="995" s="140" customFormat="1" x14ac:dyDescent="0.25"/>
    <row r="996" s="140" customFormat="1" x14ac:dyDescent="0.25"/>
    <row r="997" s="140" customFormat="1" x14ac:dyDescent="0.25"/>
    <row r="998" s="140" customFormat="1" x14ac:dyDescent="0.25"/>
    <row r="999" s="140" customFormat="1" x14ac:dyDescent="0.25"/>
    <row r="1000" s="140" customFormat="1" x14ac:dyDescent="0.25"/>
    <row r="1001" s="140" customFormat="1" x14ac:dyDescent="0.25"/>
    <row r="1002" s="140" customFormat="1" x14ac:dyDescent="0.25"/>
    <row r="1003" s="140" customFormat="1" x14ac:dyDescent="0.25"/>
    <row r="1004" s="140" customFormat="1" x14ac:dyDescent="0.25"/>
    <row r="1005" s="140" customFormat="1" x14ac:dyDescent="0.25"/>
    <row r="1006" s="140" customFormat="1" x14ac:dyDescent="0.25"/>
    <row r="1007" s="140" customFormat="1" x14ac:dyDescent="0.25"/>
    <row r="1008" s="140" customFormat="1" x14ac:dyDescent="0.25"/>
    <row r="1009" s="140" customFormat="1" x14ac:dyDescent="0.25"/>
    <row r="1010" s="140" customFormat="1" x14ac:dyDescent="0.25"/>
    <row r="1011" s="140" customFormat="1" x14ac:dyDescent="0.25"/>
    <row r="1012" s="140" customFormat="1" x14ac:dyDescent="0.25"/>
    <row r="1013" s="140" customFormat="1" x14ac:dyDescent="0.25"/>
    <row r="1014" s="140" customFormat="1" x14ac:dyDescent="0.25"/>
    <row r="1015" s="140" customFormat="1" x14ac:dyDescent="0.25"/>
    <row r="1016" s="140" customFormat="1" x14ac:dyDescent="0.25"/>
    <row r="1017" s="140" customFormat="1" x14ac:dyDescent="0.25"/>
    <row r="1018" s="140" customFormat="1" x14ac:dyDescent="0.25"/>
    <row r="1019" s="140" customFormat="1" x14ac:dyDescent="0.25"/>
    <row r="1020" s="140" customFormat="1" x14ac:dyDescent="0.25"/>
    <row r="1021" s="140" customFormat="1" x14ac:dyDescent="0.25"/>
    <row r="1022" s="140" customFormat="1" x14ac:dyDescent="0.25"/>
    <row r="1023" s="140" customFormat="1" x14ac:dyDescent="0.25"/>
    <row r="1024" s="140" customFormat="1" x14ac:dyDescent="0.25"/>
    <row r="1025" s="140" customFormat="1" x14ac:dyDescent="0.25"/>
    <row r="1026" s="140" customFormat="1" x14ac:dyDescent="0.25"/>
    <row r="1027" s="140" customFormat="1" x14ac:dyDescent="0.25"/>
    <row r="1028" s="140" customFormat="1" x14ac:dyDescent="0.25"/>
    <row r="1029" s="140" customFormat="1" x14ac:dyDescent="0.25"/>
    <row r="1030" s="140" customFormat="1" x14ac:dyDescent="0.25"/>
    <row r="1031" s="140" customFormat="1" x14ac:dyDescent="0.25"/>
    <row r="1032" s="140" customFormat="1" x14ac:dyDescent="0.25"/>
    <row r="1033" s="140" customFormat="1" x14ac:dyDescent="0.25"/>
    <row r="1034" s="140" customFormat="1" x14ac:dyDescent="0.25"/>
    <row r="1035" s="140" customFormat="1" x14ac:dyDescent="0.25"/>
    <row r="1036" s="140" customFormat="1" x14ac:dyDescent="0.25"/>
    <row r="1037" s="140" customFormat="1" x14ac:dyDescent="0.25"/>
    <row r="1038" s="140" customFormat="1" x14ac:dyDescent="0.25"/>
    <row r="1039" s="140" customFormat="1" x14ac:dyDescent="0.25"/>
    <row r="1040" s="140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Z8:Z9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A1:O1"/>
    <mergeCell ref="A3:T3"/>
    <mergeCell ref="A4:T4"/>
    <mergeCell ref="A6:I6"/>
    <mergeCell ref="J6:V6"/>
  </mergeCells>
  <pageMargins left="0.15" right="0.15" top="0.6" bottom="0.02" header="0.3" footer="0.3"/>
  <pageSetup paperSize="9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18"/>
  <sheetViews>
    <sheetView topLeftCell="A34" zoomScale="60" zoomScaleNormal="60" workbookViewId="0">
      <selection activeCell="AB48" sqref="AB48"/>
    </sheetView>
  </sheetViews>
  <sheetFormatPr defaultRowHeight="16.5" x14ac:dyDescent="0.3"/>
  <cols>
    <col min="1" max="1" width="9.140625" style="42" customWidth="1"/>
    <col min="2" max="2" width="18.28515625" style="42" customWidth="1"/>
    <col min="3" max="3" width="9.140625" style="42" customWidth="1"/>
    <col min="4" max="4" width="14.42578125" style="42" customWidth="1"/>
    <col min="5" max="5" width="9.140625" style="42" customWidth="1"/>
    <col min="6" max="6" width="18.28515625" style="42" customWidth="1"/>
    <col min="7" max="7" width="16.140625" style="42" customWidth="1"/>
    <col min="8" max="9" width="9.140625" style="42" customWidth="1"/>
    <col min="10" max="12" width="9.140625" style="40"/>
    <col min="13" max="13" width="11.42578125" style="40" bestFit="1" customWidth="1"/>
    <col min="14" max="24" width="9.140625" style="40"/>
    <col min="25" max="25" width="12" style="40" bestFit="1" customWidth="1"/>
    <col min="26" max="27" width="9.140625" style="40"/>
    <col min="28" max="28" width="14" style="40" bestFit="1" customWidth="1"/>
    <col min="29" max="16384" width="9.140625" style="40"/>
  </cols>
  <sheetData>
    <row r="1" spans="1:29" x14ac:dyDescent="0.25">
      <c r="A1" s="503"/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</row>
    <row r="2" spans="1:29" x14ac:dyDescent="0.3">
      <c r="A2" s="40" t="s">
        <v>0</v>
      </c>
      <c r="B2" s="40"/>
      <c r="C2" s="40"/>
      <c r="D2" s="40"/>
      <c r="E2" s="40"/>
      <c r="F2" s="40"/>
      <c r="G2" s="40"/>
      <c r="H2" s="40"/>
      <c r="I2" s="40"/>
      <c r="Q2" s="41" t="s">
        <v>66</v>
      </c>
      <c r="R2" s="42" t="s">
        <v>2</v>
      </c>
      <c r="S2" s="41">
        <v>2024</v>
      </c>
      <c r="T2" s="40" t="s">
        <v>3</v>
      </c>
      <c r="W2" s="43"/>
      <c r="X2" s="43"/>
      <c r="Y2" s="43"/>
      <c r="Z2" s="43"/>
      <c r="AA2" s="43"/>
    </row>
    <row r="3" spans="1:29" ht="15" x14ac:dyDescent="0.25">
      <c r="A3" s="504" t="s">
        <v>4</v>
      </c>
      <c r="B3" s="504"/>
      <c r="C3" s="504"/>
      <c r="D3" s="504"/>
      <c r="E3" s="504"/>
      <c r="F3" s="504"/>
      <c r="G3" s="504"/>
      <c r="H3" s="504"/>
      <c r="I3" s="504"/>
      <c r="J3" s="504"/>
      <c r="K3" s="504"/>
      <c r="L3" s="504"/>
      <c r="M3" s="504"/>
      <c r="N3" s="504"/>
      <c r="O3" s="504"/>
      <c r="P3" s="504"/>
      <c r="Q3" s="504"/>
      <c r="R3" s="504"/>
      <c r="S3" s="504"/>
      <c r="T3" s="504"/>
      <c r="W3" s="43"/>
      <c r="X3" s="43"/>
      <c r="Y3" s="43"/>
      <c r="Z3" s="43"/>
      <c r="AA3" s="43"/>
    </row>
    <row r="4" spans="1:29" ht="15" x14ac:dyDescent="0.25">
      <c r="A4" s="505" t="s">
        <v>5</v>
      </c>
      <c r="B4" s="506"/>
      <c r="C4" s="506"/>
      <c r="D4" s="506"/>
      <c r="E4" s="506"/>
      <c r="F4" s="506"/>
      <c r="G4" s="506"/>
      <c r="H4" s="506"/>
      <c r="I4" s="506"/>
      <c r="J4" s="506"/>
      <c r="K4" s="506"/>
      <c r="L4" s="506"/>
      <c r="M4" s="506"/>
      <c r="N4" s="506"/>
      <c r="O4" s="506"/>
      <c r="P4" s="506"/>
      <c r="Q4" s="506"/>
      <c r="R4" s="506"/>
      <c r="S4" s="506"/>
      <c r="T4" s="506"/>
      <c r="U4" s="44"/>
      <c r="V4" s="44"/>
      <c r="W4" s="44"/>
      <c r="X4" s="44"/>
      <c r="Y4" s="44"/>
      <c r="Z4" s="44"/>
      <c r="AA4" s="44"/>
    </row>
    <row r="5" spans="1:29" s="42" customFormat="1" ht="27.75" customHeight="1" thickBot="1" x14ac:dyDescent="0.35">
      <c r="A5" s="45"/>
      <c r="B5" s="45"/>
      <c r="C5" s="45"/>
      <c r="D5" s="45"/>
      <c r="E5" s="45"/>
      <c r="F5" s="45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0"/>
      <c r="T5" s="40"/>
      <c r="U5" s="40"/>
      <c r="V5" s="40"/>
      <c r="W5" s="40"/>
      <c r="X5" s="40"/>
      <c r="Y5" s="40"/>
      <c r="Z5" s="40"/>
      <c r="AA5" s="40"/>
    </row>
    <row r="6" spans="1:29" ht="32.25" customHeight="1" thickBot="1" x14ac:dyDescent="0.3">
      <c r="A6" s="492" t="s">
        <v>6</v>
      </c>
      <c r="B6" s="493"/>
      <c r="C6" s="493"/>
      <c r="D6" s="493"/>
      <c r="E6" s="493"/>
      <c r="F6" s="493"/>
      <c r="G6" s="493"/>
      <c r="H6" s="493"/>
      <c r="I6" s="494"/>
      <c r="J6" s="493" t="s">
        <v>7</v>
      </c>
      <c r="K6" s="493"/>
      <c r="L6" s="493"/>
      <c r="M6" s="493"/>
      <c r="N6" s="493"/>
      <c r="O6" s="493"/>
      <c r="P6" s="493"/>
      <c r="Q6" s="493"/>
      <c r="R6" s="493"/>
      <c r="S6" s="493"/>
      <c r="T6" s="493"/>
      <c r="U6" s="493"/>
      <c r="V6" s="494"/>
      <c r="W6" s="490" t="s">
        <v>8</v>
      </c>
      <c r="X6" s="495" t="s">
        <v>9</v>
      </c>
      <c r="Y6" s="496"/>
      <c r="Z6" s="497"/>
      <c r="AA6" s="501" t="s">
        <v>10</v>
      </c>
    </row>
    <row r="7" spans="1:29" ht="171.75" customHeight="1" thickBot="1" x14ac:dyDescent="0.3">
      <c r="A7" s="490" t="s">
        <v>11</v>
      </c>
      <c r="B7" s="490" t="s">
        <v>12</v>
      </c>
      <c r="C7" s="490" t="s">
        <v>13</v>
      </c>
      <c r="D7" s="490" t="s">
        <v>14</v>
      </c>
      <c r="E7" s="490" t="s">
        <v>15</v>
      </c>
      <c r="F7" s="490" t="s">
        <v>16</v>
      </c>
      <c r="G7" s="490" t="s">
        <v>17</v>
      </c>
      <c r="H7" s="490" t="s">
        <v>18</v>
      </c>
      <c r="I7" s="490" t="s">
        <v>19</v>
      </c>
      <c r="J7" s="501" t="s">
        <v>20</v>
      </c>
      <c r="K7" s="490" t="s">
        <v>21</v>
      </c>
      <c r="L7" s="490" t="s">
        <v>22</v>
      </c>
      <c r="M7" s="492" t="s">
        <v>23</v>
      </c>
      <c r="N7" s="493"/>
      <c r="O7" s="493"/>
      <c r="P7" s="493"/>
      <c r="Q7" s="493"/>
      <c r="R7" s="493"/>
      <c r="S7" s="493"/>
      <c r="T7" s="493"/>
      <c r="U7" s="494"/>
      <c r="V7" s="490" t="s">
        <v>24</v>
      </c>
      <c r="W7" s="491"/>
      <c r="X7" s="498"/>
      <c r="Y7" s="499"/>
      <c r="Z7" s="500"/>
      <c r="AA7" s="502"/>
    </row>
    <row r="8" spans="1:29" ht="63.75" customHeight="1" thickBot="1" x14ac:dyDescent="0.3">
      <c r="A8" s="491"/>
      <c r="B8" s="491"/>
      <c r="C8" s="491"/>
      <c r="D8" s="491"/>
      <c r="E8" s="491"/>
      <c r="F8" s="491"/>
      <c r="G8" s="491"/>
      <c r="H8" s="491"/>
      <c r="I8" s="491"/>
      <c r="J8" s="502"/>
      <c r="K8" s="491"/>
      <c r="L8" s="491"/>
      <c r="M8" s="490" t="s">
        <v>25</v>
      </c>
      <c r="N8" s="492" t="s">
        <v>26</v>
      </c>
      <c r="O8" s="493"/>
      <c r="P8" s="494"/>
      <c r="Q8" s="492" t="s">
        <v>27</v>
      </c>
      <c r="R8" s="493"/>
      <c r="S8" s="493"/>
      <c r="T8" s="494"/>
      <c r="U8" s="490" t="s">
        <v>28</v>
      </c>
      <c r="V8" s="491"/>
      <c r="W8" s="491"/>
      <c r="X8" s="490" t="s">
        <v>29</v>
      </c>
      <c r="Y8" s="490" t="s">
        <v>30</v>
      </c>
      <c r="Z8" s="490" t="s">
        <v>31</v>
      </c>
      <c r="AA8" s="502"/>
    </row>
    <row r="9" spans="1:29" ht="71.25" customHeight="1" thickBot="1" x14ac:dyDescent="0.3">
      <c r="A9" s="491"/>
      <c r="B9" s="491"/>
      <c r="C9" s="491"/>
      <c r="D9" s="491"/>
      <c r="E9" s="491"/>
      <c r="F9" s="491"/>
      <c r="G9" s="491"/>
      <c r="H9" s="491"/>
      <c r="I9" s="491"/>
      <c r="J9" s="502"/>
      <c r="K9" s="491"/>
      <c r="L9" s="491"/>
      <c r="M9" s="491"/>
      <c r="N9" s="142" t="s">
        <v>32</v>
      </c>
      <c r="O9" s="142" t="s">
        <v>33</v>
      </c>
      <c r="P9" s="142" t="s">
        <v>34</v>
      </c>
      <c r="Q9" s="142" t="s">
        <v>35</v>
      </c>
      <c r="R9" s="142" t="s">
        <v>36</v>
      </c>
      <c r="S9" s="142" t="s">
        <v>37</v>
      </c>
      <c r="T9" s="142" t="s">
        <v>38</v>
      </c>
      <c r="U9" s="491"/>
      <c r="V9" s="491"/>
      <c r="W9" s="491"/>
      <c r="X9" s="491"/>
      <c r="Y9" s="491"/>
      <c r="Z9" s="491"/>
      <c r="AA9" s="502"/>
    </row>
    <row r="10" spans="1:29" ht="17.25" customHeight="1" thickBot="1" x14ac:dyDescent="0.3">
      <c r="A10" s="48">
        <v>1</v>
      </c>
      <c r="B10" s="48">
        <v>2</v>
      </c>
      <c r="C10" s="48">
        <v>3</v>
      </c>
      <c r="D10" s="48">
        <v>4</v>
      </c>
      <c r="E10" s="48">
        <v>5</v>
      </c>
      <c r="F10" s="48">
        <v>6</v>
      </c>
      <c r="G10" s="48">
        <v>7</v>
      </c>
      <c r="H10" s="48">
        <v>8</v>
      </c>
      <c r="I10" s="48">
        <v>9</v>
      </c>
      <c r="J10" s="48">
        <v>10</v>
      </c>
      <c r="K10" s="48">
        <v>11</v>
      </c>
      <c r="L10" s="48">
        <v>12</v>
      </c>
      <c r="M10" s="48">
        <v>13</v>
      </c>
      <c r="N10" s="48">
        <v>14</v>
      </c>
      <c r="O10" s="48">
        <v>15</v>
      </c>
      <c r="P10" s="48">
        <v>16</v>
      </c>
      <c r="Q10" s="48">
        <v>17</v>
      </c>
      <c r="R10" s="48">
        <v>18</v>
      </c>
      <c r="S10" s="48">
        <v>19</v>
      </c>
      <c r="T10" s="48">
        <v>20</v>
      </c>
      <c r="U10" s="48">
        <v>21</v>
      </c>
      <c r="V10" s="48">
        <v>22</v>
      </c>
      <c r="W10" s="48">
        <v>23</v>
      </c>
      <c r="X10" s="48">
        <v>24</v>
      </c>
      <c r="Y10" s="48">
        <v>25</v>
      </c>
      <c r="Z10" s="48">
        <v>26</v>
      </c>
      <c r="AA10" s="48">
        <v>27</v>
      </c>
    </row>
    <row r="11" spans="1:29" s="159" customFormat="1" ht="75" x14ac:dyDescent="0.25">
      <c r="A11" s="143">
        <v>1</v>
      </c>
      <c r="B11" s="153" t="s">
        <v>71</v>
      </c>
      <c r="C11" s="147" t="s">
        <v>53</v>
      </c>
      <c r="D11" s="147" t="s">
        <v>110</v>
      </c>
      <c r="E11" s="147" t="s">
        <v>73</v>
      </c>
      <c r="F11" s="154" t="s">
        <v>727</v>
      </c>
      <c r="G11" s="154" t="s">
        <v>728</v>
      </c>
      <c r="H11" s="147" t="s">
        <v>75</v>
      </c>
      <c r="I11" s="155">
        <v>8</v>
      </c>
      <c r="J11" s="156" t="s">
        <v>82</v>
      </c>
      <c r="K11" s="157"/>
      <c r="L11" s="157"/>
      <c r="M11" s="157">
        <v>136</v>
      </c>
      <c r="N11" s="157">
        <v>0</v>
      </c>
      <c r="O11" s="157">
        <v>0</v>
      </c>
      <c r="P11" s="157">
        <v>136</v>
      </c>
      <c r="Q11" s="157">
        <v>0</v>
      </c>
      <c r="R11" s="157">
        <v>0</v>
      </c>
      <c r="S11" s="157">
        <v>0</v>
      </c>
      <c r="T11" s="157">
        <v>136</v>
      </c>
      <c r="U11" s="157">
        <v>0</v>
      </c>
      <c r="V11" s="157">
        <v>65</v>
      </c>
      <c r="W11" s="157"/>
      <c r="X11" s="157"/>
      <c r="Y11" s="157"/>
      <c r="Z11" s="158"/>
      <c r="AA11" s="157">
        <v>1</v>
      </c>
    </row>
    <row r="12" spans="1:29" s="159" customFormat="1" ht="75" x14ac:dyDescent="0.25">
      <c r="A12" s="154">
        <v>2</v>
      </c>
      <c r="B12" s="154" t="s">
        <v>47</v>
      </c>
      <c r="C12" s="154" t="s">
        <v>729</v>
      </c>
      <c r="D12" s="154" t="s">
        <v>730</v>
      </c>
      <c r="E12" s="154" t="s">
        <v>73</v>
      </c>
      <c r="F12" s="154" t="s">
        <v>731</v>
      </c>
      <c r="G12" s="154" t="s">
        <v>732</v>
      </c>
      <c r="H12" s="154" t="s">
        <v>45</v>
      </c>
      <c r="I12" s="154">
        <v>1.68</v>
      </c>
      <c r="J12" s="156" t="s">
        <v>82</v>
      </c>
      <c r="K12" s="160"/>
      <c r="L12" s="160"/>
      <c r="M12" s="160">
        <v>22</v>
      </c>
      <c r="N12" s="160">
        <v>0</v>
      </c>
      <c r="O12" s="160">
        <v>0</v>
      </c>
      <c r="P12" s="160">
        <v>22</v>
      </c>
      <c r="Q12" s="160">
        <v>0</v>
      </c>
      <c r="R12" s="160">
        <v>0</v>
      </c>
      <c r="S12" s="160">
        <v>0</v>
      </c>
      <c r="T12" s="160">
        <v>22</v>
      </c>
      <c r="U12" s="160">
        <v>0</v>
      </c>
      <c r="V12" s="160">
        <v>12</v>
      </c>
      <c r="W12" s="160"/>
      <c r="X12" s="161" t="s">
        <v>733</v>
      </c>
      <c r="Y12" s="160" t="s">
        <v>734</v>
      </c>
      <c r="Z12" s="160" t="s">
        <v>58</v>
      </c>
      <c r="AA12" s="160">
        <v>0</v>
      </c>
      <c r="AC12" s="159">
        <f>V12*I12</f>
        <v>20.16</v>
      </c>
    </row>
    <row r="13" spans="1:29" s="159" customFormat="1" ht="75" x14ac:dyDescent="0.25">
      <c r="A13" s="143">
        <v>3</v>
      </c>
      <c r="B13" s="153" t="s">
        <v>71</v>
      </c>
      <c r="C13" s="147" t="s">
        <v>53</v>
      </c>
      <c r="D13" s="147" t="s">
        <v>110</v>
      </c>
      <c r="E13" s="147" t="s">
        <v>73</v>
      </c>
      <c r="F13" s="154" t="s">
        <v>735</v>
      </c>
      <c r="G13" s="154" t="s">
        <v>736</v>
      </c>
      <c r="H13" s="147" t="s">
        <v>75</v>
      </c>
      <c r="I13" s="162">
        <v>7</v>
      </c>
      <c r="J13" s="163" t="s">
        <v>82</v>
      </c>
      <c r="K13" s="163"/>
      <c r="L13" s="163"/>
      <c r="M13" s="163">
        <v>136</v>
      </c>
      <c r="N13" s="163">
        <v>0</v>
      </c>
      <c r="O13" s="163">
        <v>0</v>
      </c>
      <c r="P13" s="163">
        <v>136</v>
      </c>
      <c r="Q13" s="163">
        <v>0</v>
      </c>
      <c r="R13" s="163">
        <v>0</v>
      </c>
      <c r="S13" s="163">
        <v>0</v>
      </c>
      <c r="T13" s="163">
        <v>136</v>
      </c>
      <c r="U13" s="163">
        <v>0</v>
      </c>
      <c r="V13" s="163">
        <v>65</v>
      </c>
      <c r="W13" s="163"/>
      <c r="X13" s="163"/>
      <c r="Y13" s="163"/>
      <c r="Z13" s="164"/>
      <c r="AA13" s="163">
        <v>1</v>
      </c>
    </row>
    <row r="14" spans="1:29" s="159" customFormat="1" ht="75" x14ac:dyDescent="0.25">
      <c r="A14" s="154">
        <v>4</v>
      </c>
      <c r="B14" s="165" t="s">
        <v>71</v>
      </c>
      <c r="C14" s="165" t="s">
        <v>53</v>
      </c>
      <c r="D14" s="165" t="s">
        <v>737</v>
      </c>
      <c r="E14" s="165" t="s">
        <v>73</v>
      </c>
      <c r="F14" s="154" t="s">
        <v>738</v>
      </c>
      <c r="G14" s="154" t="s">
        <v>739</v>
      </c>
      <c r="H14" s="165" t="s">
        <v>75</v>
      </c>
      <c r="I14" s="166">
        <v>5</v>
      </c>
      <c r="J14" s="165" t="s">
        <v>74</v>
      </c>
      <c r="K14" s="165"/>
      <c r="L14" s="165"/>
      <c r="M14" s="165">
        <v>63</v>
      </c>
      <c r="N14" s="165">
        <v>0</v>
      </c>
      <c r="O14" s="165">
        <v>0</v>
      </c>
      <c r="P14" s="165">
        <v>63</v>
      </c>
      <c r="Q14" s="165">
        <v>0</v>
      </c>
      <c r="R14" s="165">
        <v>0</v>
      </c>
      <c r="S14" s="165">
        <v>0</v>
      </c>
      <c r="T14" s="165">
        <v>63</v>
      </c>
      <c r="U14" s="165">
        <v>0</v>
      </c>
      <c r="V14" s="165">
        <v>21</v>
      </c>
      <c r="W14" s="165"/>
      <c r="X14" s="167"/>
      <c r="Y14" s="165"/>
      <c r="Z14" s="165"/>
      <c r="AA14" s="165">
        <v>1</v>
      </c>
    </row>
    <row r="15" spans="1:29" s="159" customFormat="1" ht="75" x14ac:dyDescent="0.25">
      <c r="A15" s="143">
        <v>5</v>
      </c>
      <c r="B15" s="168" t="s">
        <v>71</v>
      </c>
      <c r="C15" s="168" t="s">
        <v>53</v>
      </c>
      <c r="D15" s="168" t="s">
        <v>740</v>
      </c>
      <c r="E15" s="168" t="s">
        <v>50</v>
      </c>
      <c r="F15" s="154" t="s">
        <v>738</v>
      </c>
      <c r="G15" s="169" t="s">
        <v>741</v>
      </c>
      <c r="H15" s="168" t="s">
        <v>75</v>
      </c>
      <c r="I15" s="170">
        <v>7</v>
      </c>
      <c r="J15" s="168" t="s">
        <v>74</v>
      </c>
      <c r="K15" s="168"/>
      <c r="L15" s="168"/>
      <c r="M15" s="168">
        <v>22</v>
      </c>
      <c r="N15" s="168">
        <v>0</v>
      </c>
      <c r="O15" s="168">
        <v>0</v>
      </c>
      <c r="P15" s="168">
        <v>22</v>
      </c>
      <c r="Q15" s="168">
        <v>0</v>
      </c>
      <c r="R15" s="168">
        <v>0</v>
      </c>
      <c r="S15" s="168">
        <v>0</v>
      </c>
      <c r="T15" s="168">
        <v>22</v>
      </c>
      <c r="U15" s="168">
        <v>0</v>
      </c>
      <c r="V15" s="168">
        <v>20</v>
      </c>
      <c r="W15" s="168"/>
      <c r="X15" s="161"/>
      <c r="Y15" s="168"/>
      <c r="Z15" s="168"/>
      <c r="AA15" s="168">
        <v>1</v>
      </c>
    </row>
    <row r="16" spans="1:29" s="159" customFormat="1" ht="75" x14ac:dyDescent="0.25">
      <c r="A16" s="154">
        <v>6</v>
      </c>
      <c r="B16" s="171" t="s">
        <v>71</v>
      </c>
      <c r="C16" s="171" t="s">
        <v>53</v>
      </c>
      <c r="D16" s="171" t="s">
        <v>742</v>
      </c>
      <c r="E16" s="171" t="s">
        <v>50</v>
      </c>
      <c r="F16" s="172" t="s">
        <v>743</v>
      </c>
      <c r="G16" s="172" t="s">
        <v>744</v>
      </c>
      <c r="H16" s="171" t="s">
        <v>75</v>
      </c>
      <c r="I16" s="173">
        <v>3</v>
      </c>
      <c r="J16" s="171" t="s">
        <v>74</v>
      </c>
      <c r="K16" s="171"/>
      <c r="L16" s="171"/>
      <c r="M16" s="171">
        <v>8</v>
      </c>
      <c r="N16" s="171">
        <v>0</v>
      </c>
      <c r="O16" s="171">
        <v>0</v>
      </c>
      <c r="P16" s="171">
        <v>8</v>
      </c>
      <c r="Q16" s="171">
        <v>0</v>
      </c>
      <c r="R16" s="171">
        <v>0</v>
      </c>
      <c r="S16" s="171">
        <v>0</v>
      </c>
      <c r="T16" s="171">
        <v>8</v>
      </c>
      <c r="U16" s="171">
        <v>0</v>
      </c>
      <c r="V16" s="171">
        <v>3</v>
      </c>
      <c r="W16" s="171"/>
      <c r="X16" s="174"/>
      <c r="Y16" s="171"/>
      <c r="Z16" s="171"/>
      <c r="AA16" s="171">
        <v>1</v>
      </c>
    </row>
    <row r="17" spans="1:29" s="159" customFormat="1" ht="75" x14ac:dyDescent="0.25">
      <c r="A17" s="143">
        <v>7</v>
      </c>
      <c r="B17" s="168" t="s">
        <v>71</v>
      </c>
      <c r="C17" s="168" t="s">
        <v>53</v>
      </c>
      <c r="D17" s="168" t="s">
        <v>81</v>
      </c>
      <c r="E17" s="168" t="s">
        <v>73</v>
      </c>
      <c r="F17" s="172" t="s">
        <v>745</v>
      </c>
      <c r="G17" s="172" t="s">
        <v>746</v>
      </c>
      <c r="H17" s="168" t="s">
        <v>75</v>
      </c>
      <c r="I17" s="170">
        <v>8</v>
      </c>
      <c r="J17" s="168" t="s">
        <v>82</v>
      </c>
      <c r="K17" s="168"/>
      <c r="L17" s="168"/>
      <c r="M17" s="168">
        <v>56</v>
      </c>
      <c r="N17" s="168">
        <v>0</v>
      </c>
      <c r="O17" s="168">
        <v>0</v>
      </c>
      <c r="P17" s="168">
        <v>56</v>
      </c>
      <c r="Q17" s="168">
        <v>0</v>
      </c>
      <c r="R17" s="168">
        <v>0</v>
      </c>
      <c r="S17" s="168">
        <v>0</v>
      </c>
      <c r="T17" s="168">
        <v>56</v>
      </c>
      <c r="U17" s="168">
        <v>0</v>
      </c>
      <c r="V17" s="168">
        <v>23</v>
      </c>
      <c r="W17" s="168"/>
      <c r="X17" s="161"/>
      <c r="Y17" s="168"/>
      <c r="Z17" s="168"/>
      <c r="AA17" s="168">
        <v>1</v>
      </c>
    </row>
    <row r="18" spans="1:29" s="100" customFormat="1" ht="75" x14ac:dyDescent="0.25">
      <c r="A18" s="154">
        <v>8</v>
      </c>
      <c r="B18" s="175" t="s">
        <v>71</v>
      </c>
      <c r="C18" s="175" t="s">
        <v>53</v>
      </c>
      <c r="D18" s="176" t="s">
        <v>747</v>
      </c>
      <c r="E18" s="177" t="s">
        <v>50</v>
      </c>
      <c r="F18" s="178" t="s">
        <v>748</v>
      </c>
      <c r="G18" s="178" t="s">
        <v>749</v>
      </c>
      <c r="H18" s="179" t="s">
        <v>45</v>
      </c>
      <c r="I18" s="175">
        <v>1.42</v>
      </c>
      <c r="J18" s="180" t="s">
        <v>82</v>
      </c>
      <c r="K18" s="175"/>
      <c r="L18" s="175"/>
      <c r="M18" s="175">
        <v>5</v>
      </c>
      <c r="N18" s="175">
        <v>0</v>
      </c>
      <c r="O18" s="175">
        <v>0</v>
      </c>
      <c r="P18" s="175">
        <v>5</v>
      </c>
      <c r="Q18" s="175">
        <v>0</v>
      </c>
      <c r="R18" s="175">
        <v>0</v>
      </c>
      <c r="S18" s="175">
        <v>0</v>
      </c>
      <c r="T18" s="175">
        <v>5</v>
      </c>
      <c r="U18" s="175">
        <v>0</v>
      </c>
      <c r="V18" s="175">
        <v>2</v>
      </c>
      <c r="W18" s="175"/>
      <c r="X18" s="181" t="s">
        <v>750</v>
      </c>
      <c r="Y18" s="182" t="s">
        <v>70</v>
      </c>
      <c r="Z18" s="175" t="s">
        <v>46</v>
      </c>
      <c r="AA18" s="175">
        <v>1</v>
      </c>
      <c r="AB18" s="99">
        <f>M18*I18</f>
        <v>7.1</v>
      </c>
      <c r="AC18" s="99">
        <f>V18*I18</f>
        <v>2.84</v>
      </c>
    </row>
    <row r="19" spans="1:29" s="185" customFormat="1" ht="75" x14ac:dyDescent="0.25">
      <c r="A19" s="143">
        <v>9</v>
      </c>
      <c r="B19" s="165" t="s">
        <v>71</v>
      </c>
      <c r="C19" s="165" t="s">
        <v>53</v>
      </c>
      <c r="D19" s="165" t="s">
        <v>599</v>
      </c>
      <c r="E19" s="165">
        <v>0.38</v>
      </c>
      <c r="F19" s="183" t="s">
        <v>751</v>
      </c>
      <c r="G19" s="183" t="s">
        <v>752</v>
      </c>
      <c r="H19" s="165" t="s">
        <v>75</v>
      </c>
      <c r="I19" s="166">
        <v>1</v>
      </c>
      <c r="J19" s="165" t="s">
        <v>74</v>
      </c>
      <c r="K19" s="165"/>
      <c r="L19" s="165"/>
      <c r="M19" s="165">
        <v>9</v>
      </c>
      <c r="N19" s="165">
        <v>0</v>
      </c>
      <c r="O19" s="165">
        <v>0</v>
      </c>
      <c r="P19" s="165">
        <v>9</v>
      </c>
      <c r="Q19" s="165">
        <v>0</v>
      </c>
      <c r="R19" s="165">
        <v>0</v>
      </c>
      <c r="S19" s="165">
        <v>0</v>
      </c>
      <c r="T19" s="165">
        <v>9</v>
      </c>
      <c r="U19" s="165">
        <v>0</v>
      </c>
      <c r="V19" s="165">
        <v>12</v>
      </c>
      <c r="W19" s="165"/>
      <c r="X19" s="167"/>
      <c r="Y19" s="165"/>
      <c r="Z19" s="165"/>
      <c r="AA19" s="165">
        <v>1</v>
      </c>
      <c r="AB19" s="184"/>
      <c r="AC19" s="184"/>
    </row>
    <row r="20" spans="1:29" s="185" customFormat="1" ht="75" x14ac:dyDescent="0.25">
      <c r="A20" s="154">
        <v>10</v>
      </c>
      <c r="B20" s="168" t="s">
        <v>71</v>
      </c>
      <c r="C20" s="168" t="s">
        <v>53</v>
      </c>
      <c r="D20" s="168" t="s">
        <v>271</v>
      </c>
      <c r="E20" s="168" t="s">
        <v>73</v>
      </c>
      <c r="F20" s="183" t="s">
        <v>753</v>
      </c>
      <c r="G20" s="183" t="s">
        <v>754</v>
      </c>
      <c r="H20" s="168" t="s">
        <v>75</v>
      </c>
      <c r="I20" s="170">
        <v>6</v>
      </c>
      <c r="J20" s="168" t="s">
        <v>82</v>
      </c>
      <c r="K20" s="168"/>
      <c r="L20" s="168"/>
      <c r="M20" s="168">
        <v>15</v>
      </c>
      <c r="N20" s="168">
        <v>0</v>
      </c>
      <c r="O20" s="168">
        <v>0</v>
      </c>
      <c r="P20" s="168">
        <v>15</v>
      </c>
      <c r="Q20" s="168">
        <v>0</v>
      </c>
      <c r="R20" s="168">
        <v>0</v>
      </c>
      <c r="S20" s="168">
        <v>0</v>
      </c>
      <c r="T20" s="168">
        <v>15</v>
      </c>
      <c r="U20" s="168">
        <v>0</v>
      </c>
      <c r="V20" s="168">
        <v>3</v>
      </c>
      <c r="W20" s="168"/>
      <c r="X20" s="161"/>
      <c r="Y20" s="168"/>
      <c r="Z20" s="168"/>
      <c r="AA20" s="168">
        <v>1</v>
      </c>
      <c r="AB20" s="184"/>
      <c r="AC20" s="184"/>
    </row>
    <row r="21" spans="1:29" s="185" customFormat="1" ht="75" x14ac:dyDescent="0.25">
      <c r="A21" s="143">
        <v>11</v>
      </c>
      <c r="B21" s="143" t="s">
        <v>47</v>
      </c>
      <c r="C21" s="144" t="s">
        <v>53</v>
      </c>
      <c r="D21" s="144" t="s">
        <v>570</v>
      </c>
      <c r="E21" s="143" t="s">
        <v>42</v>
      </c>
      <c r="F21" s="183" t="s">
        <v>755</v>
      </c>
      <c r="G21" s="183" t="s">
        <v>756</v>
      </c>
      <c r="H21" s="144" t="s">
        <v>75</v>
      </c>
      <c r="I21" s="186">
        <v>7</v>
      </c>
      <c r="J21" s="144" t="s">
        <v>74</v>
      </c>
      <c r="K21" s="143"/>
      <c r="L21" s="143"/>
      <c r="M21" s="143">
        <v>16</v>
      </c>
      <c r="N21" s="143">
        <v>0</v>
      </c>
      <c r="O21" s="143">
        <v>0</v>
      </c>
      <c r="P21" s="143">
        <v>16</v>
      </c>
      <c r="Q21" s="143">
        <v>0</v>
      </c>
      <c r="R21" s="143">
        <v>0</v>
      </c>
      <c r="S21" s="143">
        <v>0</v>
      </c>
      <c r="T21" s="143">
        <v>16</v>
      </c>
      <c r="U21" s="143">
        <v>0</v>
      </c>
      <c r="V21" s="143">
        <v>29</v>
      </c>
      <c r="W21" s="143"/>
      <c r="X21" s="144"/>
      <c r="Y21" s="143"/>
      <c r="Z21" s="143"/>
      <c r="AA21" s="143">
        <v>1</v>
      </c>
      <c r="AB21" s="184"/>
      <c r="AC21" s="184"/>
    </row>
    <row r="22" spans="1:29" s="185" customFormat="1" ht="75" x14ac:dyDescent="0.25">
      <c r="A22" s="154">
        <v>12</v>
      </c>
      <c r="B22" s="153" t="s">
        <v>71</v>
      </c>
      <c r="C22" s="147" t="s">
        <v>53</v>
      </c>
      <c r="D22" s="147" t="s">
        <v>110</v>
      </c>
      <c r="E22" s="147" t="s">
        <v>73</v>
      </c>
      <c r="F22" s="183" t="s">
        <v>757</v>
      </c>
      <c r="G22" s="183" t="s">
        <v>758</v>
      </c>
      <c r="H22" s="147" t="s">
        <v>75</v>
      </c>
      <c r="I22" s="155">
        <v>3</v>
      </c>
      <c r="J22" s="156" t="s">
        <v>82</v>
      </c>
      <c r="K22" s="157"/>
      <c r="L22" s="157"/>
      <c r="M22" s="157">
        <v>136</v>
      </c>
      <c r="N22" s="157">
        <v>0</v>
      </c>
      <c r="O22" s="157">
        <v>0</v>
      </c>
      <c r="P22" s="157">
        <v>136</v>
      </c>
      <c r="Q22" s="157">
        <v>0</v>
      </c>
      <c r="R22" s="157">
        <v>0</v>
      </c>
      <c r="S22" s="157">
        <v>0</v>
      </c>
      <c r="T22" s="157">
        <v>136</v>
      </c>
      <c r="U22" s="157">
        <v>0</v>
      </c>
      <c r="V22" s="157">
        <v>65</v>
      </c>
      <c r="W22" s="157"/>
      <c r="X22" s="157"/>
      <c r="Y22" s="157"/>
      <c r="Z22" s="158"/>
      <c r="AA22" s="157">
        <v>1</v>
      </c>
      <c r="AB22" s="184"/>
      <c r="AC22" s="184"/>
    </row>
    <row r="23" spans="1:29" s="185" customFormat="1" ht="75" x14ac:dyDescent="0.25">
      <c r="A23" s="143">
        <v>13</v>
      </c>
      <c r="B23" s="153" t="s">
        <v>71</v>
      </c>
      <c r="C23" s="147" t="s">
        <v>53</v>
      </c>
      <c r="D23" s="147" t="s">
        <v>110</v>
      </c>
      <c r="E23" s="147" t="s">
        <v>73</v>
      </c>
      <c r="F23" s="183" t="s">
        <v>759</v>
      </c>
      <c r="G23" s="183" t="s">
        <v>760</v>
      </c>
      <c r="H23" s="147" t="s">
        <v>75</v>
      </c>
      <c r="I23" s="155">
        <v>3</v>
      </c>
      <c r="J23" s="156" t="s">
        <v>82</v>
      </c>
      <c r="K23" s="157"/>
      <c r="L23" s="157"/>
      <c r="M23" s="157">
        <v>136</v>
      </c>
      <c r="N23" s="157">
        <v>0</v>
      </c>
      <c r="O23" s="157">
        <v>0</v>
      </c>
      <c r="P23" s="157">
        <v>136</v>
      </c>
      <c r="Q23" s="157">
        <v>0</v>
      </c>
      <c r="R23" s="157">
        <v>0</v>
      </c>
      <c r="S23" s="157">
        <v>0</v>
      </c>
      <c r="T23" s="157">
        <v>136</v>
      </c>
      <c r="U23" s="157">
        <v>0</v>
      </c>
      <c r="V23" s="157">
        <v>66</v>
      </c>
      <c r="W23" s="157"/>
      <c r="X23" s="157"/>
      <c r="Y23" s="157"/>
      <c r="Z23" s="158"/>
      <c r="AA23" s="157">
        <v>1</v>
      </c>
      <c r="AB23" s="184"/>
      <c r="AC23" s="184"/>
    </row>
    <row r="24" spans="1:29" s="185" customFormat="1" ht="75" x14ac:dyDescent="0.25">
      <c r="A24" s="154">
        <v>14</v>
      </c>
      <c r="B24" s="168" t="s">
        <v>71</v>
      </c>
      <c r="C24" s="168" t="s">
        <v>53</v>
      </c>
      <c r="D24" s="168" t="s">
        <v>81</v>
      </c>
      <c r="E24" s="168" t="s">
        <v>73</v>
      </c>
      <c r="F24" s="183" t="s">
        <v>761</v>
      </c>
      <c r="G24" s="183" t="s">
        <v>762</v>
      </c>
      <c r="H24" s="168" t="s">
        <v>75</v>
      </c>
      <c r="I24" s="170">
        <v>6</v>
      </c>
      <c r="J24" s="168" t="s">
        <v>82</v>
      </c>
      <c r="K24" s="168"/>
      <c r="L24" s="168"/>
      <c r="M24" s="168">
        <v>56</v>
      </c>
      <c r="N24" s="168">
        <v>0</v>
      </c>
      <c r="O24" s="168">
        <v>0</v>
      </c>
      <c r="P24" s="168">
        <v>56</v>
      </c>
      <c r="Q24" s="168">
        <v>0</v>
      </c>
      <c r="R24" s="168">
        <v>0</v>
      </c>
      <c r="S24" s="168">
        <v>0</v>
      </c>
      <c r="T24" s="168">
        <v>56</v>
      </c>
      <c r="U24" s="168">
        <v>0</v>
      </c>
      <c r="V24" s="168">
        <v>23</v>
      </c>
      <c r="W24" s="168"/>
      <c r="X24" s="161"/>
      <c r="Y24" s="168"/>
      <c r="Z24" s="168"/>
      <c r="AA24" s="168">
        <v>1</v>
      </c>
      <c r="AB24" s="184"/>
      <c r="AC24" s="184"/>
    </row>
    <row r="25" spans="1:29" s="185" customFormat="1" ht="75" x14ac:dyDescent="0.25">
      <c r="A25" s="143">
        <v>15</v>
      </c>
      <c r="B25" s="165" t="s">
        <v>71</v>
      </c>
      <c r="C25" s="165" t="s">
        <v>53</v>
      </c>
      <c r="D25" s="165" t="s">
        <v>737</v>
      </c>
      <c r="E25" s="165" t="s">
        <v>73</v>
      </c>
      <c r="F25" s="169" t="s">
        <v>763</v>
      </c>
      <c r="G25" s="169" t="s">
        <v>764</v>
      </c>
      <c r="H25" s="165" t="s">
        <v>75</v>
      </c>
      <c r="I25" s="166">
        <v>8</v>
      </c>
      <c r="J25" s="165" t="s">
        <v>74</v>
      </c>
      <c r="K25" s="165"/>
      <c r="L25" s="165"/>
      <c r="M25" s="165">
        <v>63</v>
      </c>
      <c r="N25" s="165">
        <v>0</v>
      </c>
      <c r="O25" s="165">
        <v>0</v>
      </c>
      <c r="P25" s="165">
        <v>63</v>
      </c>
      <c r="Q25" s="165">
        <v>0</v>
      </c>
      <c r="R25" s="165">
        <v>0</v>
      </c>
      <c r="S25" s="165">
        <v>0</v>
      </c>
      <c r="T25" s="165">
        <v>63</v>
      </c>
      <c r="U25" s="165">
        <v>0</v>
      </c>
      <c r="V25" s="165">
        <v>22</v>
      </c>
      <c r="W25" s="165"/>
      <c r="X25" s="167"/>
      <c r="Y25" s="165"/>
      <c r="Z25" s="165"/>
      <c r="AA25" s="165">
        <v>1</v>
      </c>
      <c r="AB25" s="184"/>
      <c r="AC25" s="184"/>
    </row>
    <row r="26" spans="1:29" s="185" customFormat="1" ht="75" x14ac:dyDescent="0.25">
      <c r="A26" s="154">
        <v>16</v>
      </c>
      <c r="B26" s="165" t="s">
        <v>71</v>
      </c>
      <c r="C26" s="165" t="s">
        <v>53</v>
      </c>
      <c r="D26" s="165" t="s">
        <v>737</v>
      </c>
      <c r="E26" s="165" t="s">
        <v>73</v>
      </c>
      <c r="F26" s="172" t="s">
        <v>765</v>
      </c>
      <c r="G26" s="172" t="s">
        <v>766</v>
      </c>
      <c r="H26" s="165" t="s">
        <v>75</v>
      </c>
      <c r="I26" s="166">
        <v>4.5</v>
      </c>
      <c r="J26" s="165" t="s">
        <v>74</v>
      </c>
      <c r="K26" s="165"/>
      <c r="L26" s="165"/>
      <c r="M26" s="165">
        <v>63</v>
      </c>
      <c r="N26" s="165">
        <v>0</v>
      </c>
      <c r="O26" s="165">
        <v>0</v>
      </c>
      <c r="P26" s="165">
        <v>63</v>
      </c>
      <c r="Q26" s="165">
        <v>0</v>
      </c>
      <c r="R26" s="165">
        <v>0</v>
      </c>
      <c r="S26" s="165">
        <v>0</v>
      </c>
      <c r="T26" s="165">
        <v>63</v>
      </c>
      <c r="U26" s="165">
        <v>0</v>
      </c>
      <c r="V26" s="165">
        <v>15</v>
      </c>
      <c r="W26" s="165"/>
      <c r="X26" s="167"/>
      <c r="Y26" s="165"/>
      <c r="Z26" s="165"/>
      <c r="AA26" s="165">
        <v>1</v>
      </c>
      <c r="AB26" s="184"/>
      <c r="AC26" s="184"/>
    </row>
    <row r="27" spans="1:29" s="185" customFormat="1" ht="90" x14ac:dyDescent="0.25">
      <c r="A27" s="143">
        <v>17</v>
      </c>
      <c r="B27" s="160" t="s">
        <v>39</v>
      </c>
      <c r="C27" s="160" t="s">
        <v>147</v>
      </c>
      <c r="D27" s="160" t="s">
        <v>767</v>
      </c>
      <c r="E27" s="160" t="s">
        <v>42</v>
      </c>
      <c r="F27" s="160" t="s">
        <v>768</v>
      </c>
      <c r="G27" s="187" t="s">
        <v>769</v>
      </c>
      <c r="H27" s="160" t="s">
        <v>45</v>
      </c>
      <c r="I27" s="188">
        <v>6.5</v>
      </c>
      <c r="J27" s="168" t="s">
        <v>74</v>
      </c>
      <c r="K27" s="160"/>
      <c r="L27" s="160"/>
      <c r="M27" s="160">
        <v>122</v>
      </c>
      <c r="N27" s="160">
        <v>0</v>
      </c>
      <c r="O27" s="160">
        <v>0</v>
      </c>
      <c r="P27" s="160">
        <v>29</v>
      </c>
      <c r="Q27" s="160">
        <v>0</v>
      </c>
      <c r="R27" s="160">
        <v>0</v>
      </c>
      <c r="S27" s="160">
        <v>4</v>
      </c>
      <c r="T27" s="160">
        <v>25</v>
      </c>
      <c r="U27" s="160">
        <v>93</v>
      </c>
      <c r="V27" s="160">
        <v>215</v>
      </c>
      <c r="W27" s="160" t="s">
        <v>770</v>
      </c>
      <c r="X27" s="187" t="s">
        <v>771</v>
      </c>
      <c r="Y27" s="160" t="s">
        <v>109</v>
      </c>
      <c r="Z27" s="160" t="s">
        <v>46</v>
      </c>
      <c r="AA27" s="160">
        <v>0</v>
      </c>
      <c r="AB27" s="184"/>
      <c r="AC27" s="184">
        <f>V27*I27</f>
        <v>1397.5</v>
      </c>
    </row>
    <row r="28" spans="1:29" s="62" customFormat="1" ht="75" x14ac:dyDescent="0.25">
      <c r="A28" s="154">
        <v>18</v>
      </c>
      <c r="B28" s="189" t="s">
        <v>71</v>
      </c>
      <c r="C28" s="189" t="s">
        <v>53</v>
      </c>
      <c r="D28" s="189" t="s">
        <v>271</v>
      </c>
      <c r="E28" s="189" t="s">
        <v>73</v>
      </c>
      <c r="F28" s="190" t="s">
        <v>772</v>
      </c>
      <c r="G28" s="190" t="s">
        <v>773</v>
      </c>
      <c r="H28" s="189" t="s">
        <v>75</v>
      </c>
      <c r="I28" s="191">
        <v>4.5</v>
      </c>
      <c r="J28" s="189" t="s">
        <v>82</v>
      </c>
      <c r="K28" s="189"/>
      <c r="L28" s="189"/>
      <c r="M28" s="189">
        <v>65</v>
      </c>
      <c r="N28" s="189">
        <v>0</v>
      </c>
      <c r="O28" s="189">
        <v>0</v>
      </c>
      <c r="P28" s="189">
        <v>65</v>
      </c>
      <c r="Q28" s="189">
        <v>0</v>
      </c>
      <c r="R28" s="189">
        <v>0</v>
      </c>
      <c r="S28" s="189">
        <v>0</v>
      </c>
      <c r="T28" s="189">
        <v>65</v>
      </c>
      <c r="U28" s="189">
        <v>0</v>
      </c>
      <c r="V28" s="189">
        <v>32</v>
      </c>
      <c r="W28" s="189"/>
      <c r="X28" s="192"/>
      <c r="Y28" s="189"/>
      <c r="Z28" s="189"/>
      <c r="AA28" s="189">
        <v>1</v>
      </c>
      <c r="AB28" s="61"/>
      <c r="AC28" s="61"/>
    </row>
    <row r="29" spans="1:29" s="62" customFormat="1" ht="75" x14ac:dyDescent="0.25">
      <c r="A29" s="143">
        <v>19</v>
      </c>
      <c r="B29" s="165" t="s">
        <v>71</v>
      </c>
      <c r="C29" s="165" t="s">
        <v>53</v>
      </c>
      <c r="D29" s="165" t="s">
        <v>774</v>
      </c>
      <c r="E29" s="165">
        <v>0.38</v>
      </c>
      <c r="F29" s="190" t="s">
        <v>775</v>
      </c>
      <c r="G29" s="190" t="s">
        <v>776</v>
      </c>
      <c r="H29" s="165" t="s">
        <v>75</v>
      </c>
      <c r="I29" s="166">
        <v>1</v>
      </c>
      <c r="J29" s="165" t="s">
        <v>74</v>
      </c>
      <c r="K29" s="165"/>
      <c r="L29" s="165"/>
      <c r="M29" s="165">
        <v>9</v>
      </c>
      <c r="N29" s="165">
        <v>0</v>
      </c>
      <c r="O29" s="165">
        <v>0</v>
      </c>
      <c r="P29" s="165">
        <v>9</v>
      </c>
      <c r="Q29" s="165">
        <v>0</v>
      </c>
      <c r="R29" s="165">
        <v>0</v>
      </c>
      <c r="S29" s="165">
        <v>0</v>
      </c>
      <c r="T29" s="165">
        <v>9</v>
      </c>
      <c r="U29" s="165">
        <v>0</v>
      </c>
      <c r="V29" s="165">
        <v>12</v>
      </c>
      <c r="W29" s="165"/>
      <c r="X29" s="167"/>
      <c r="Y29" s="165"/>
      <c r="Z29" s="165"/>
      <c r="AA29" s="165">
        <v>1</v>
      </c>
      <c r="AB29" s="61"/>
      <c r="AC29" s="61"/>
    </row>
    <row r="30" spans="1:29" s="185" customFormat="1" ht="75" x14ac:dyDescent="0.25">
      <c r="A30" s="154">
        <v>20</v>
      </c>
      <c r="B30" s="154" t="s">
        <v>47</v>
      </c>
      <c r="C30" s="154" t="s">
        <v>53</v>
      </c>
      <c r="D30" s="154" t="s">
        <v>777</v>
      </c>
      <c r="E30" s="154" t="s">
        <v>42</v>
      </c>
      <c r="F30" s="154" t="s">
        <v>776</v>
      </c>
      <c r="G30" s="169" t="s">
        <v>778</v>
      </c>
      <c r="H30" s="154" t="s">
        <v>45</v>
      </c>
      <c r="I30" s="166">
        <v>9</v>
      </c>
      <c r="J30" s="165" t="s">
        <v>74</v>
      </c>
      <c r="K30" s="154"/>
      <c r="L30" s="154"/>
      <c r="M30" s="154">
        <v>28</v>
      </c>
      <c r="N30" s="154">
        <v>0</v>
      </c>
      <c r="O30" s="154">
        <v>0</v>
      </c>
      <c r="P30" s="154">
        <v>28</v>
      </c>
      <c r="Q30" s="154">
        <v>0</v>
      </c>
      <c r="R30" s="154">
        <v>0</v>
      </c>
      <c r="S30" s="154">
        <v>0</v>
      </c>
      <c r="T30" s="154">
        <v>28</v>
      </c>
      <c r="U30" s="154">
        <v>0</v>
      </c>
      <c r="V30" s="154">
        <v>12</v>
      </c>
      <c r="W30" s="154"/>
      <c r="X30" s="169" t="s">
        <v>779</v>
      </c>
      <c r="Y30" s="154" t="s">
        <v>109</v>
      </c>
      <c r="Z30" s="154" t="s">
        <v>46</v>
      </c>
      <c r="AA30" s="154">
        <v>0</v>
      </c>
      <c r="AB30" s="184"/>
      <c r="AC30" s="184">
        <f>V30*I30</f>
        <v>108</v>
      </c>
    </row>
    <row r="31" spans="1:29" s="185" customFormat="1" ht="75" x14ac:dyDescent="0.25">
      <c r="A31" s="143">
        <v>21</v>
      </c>
      <c r="B31" s="165" t="s">
        <v>71</v>
      </c>
      <c r="C31" s="165" t="s">
        <v>53</v>
      </c>
      <c r="D31" s="165" t="s">
        <v>737</v>
      </c>
      <c r="E31" s="165" t="s">
        <v>73</v>
      </c>
      <c r="F31" s="169" t="s">
        <v>780</v>
      </c>
      <c r="G31" s="169" t="s">
        <v>781</v>
      </c>
      <c r="H31" s="165" t="s">
        <v>75</v>
      </c>
      <c r="I31" s="166">
        <v>6</v>
      </c>
      <c r="J31" s="165" t="s">
        <v>74</v>
      </c>
      <c r="K31" s="165"/>
      <c r="L31" s="165"/>
      <c r="M31" s="165">
        <v>63</v>
      </c>
      <c r="N31" s="165">
        <v>0</v>
      </c>
      <c r="O31" s="165">
        <v>0</v>
      </c>
      <c r="P31" s="165">
        <v>63</v>
      </c>
      <c r="Q31" s="165">
        <v>0</v>
      </c>
      <c r="R31" s="165">
        <v>0</v>
      </c>
      <c r="S31" s="165">
        <v>0</v>
      </c>
      <c r="T31" s="165">
        <v>63</v>
      </c>
      <c r="U31" s="165">
        <v>0</v>
      </c>
      <c r="V31" s="165">
        <v>18</v>
      </c>
      <c r="W31" s="165"/>
      <c r="X31" s="167"/>
      <c r="Y31" s="165"/>
      <c r="Z31" s="165"/>
      <c r="AA31" s="165">
        <v>1</v>
      </c>
      <c r="AB31" s="184"/>
      <c r="AC31" s="184"/>
    </row>
    <row r="32" spans="1:29" s="185" customFormat="1" ht="75" x14ac:dyDescent="0.25">
      <c r="A32" s="154">
        <v>22</v>
      </c>
      <c r="B32" s="154" t="s">
        <v>47</v>
      </c>
      <c r="C32" s="154" t="s">
        <v>53</v>
      </c>
      <c r="D32" s="154" t="s">
        <v>777</v>
      </c>
      <c r="E32" s="154" t="s">
        <v>42</v>
      </c>
      <c r="F32" s="154" t="s">
        <v>782</v>
      </c>
      <c r="G32" s="169" t="s">
        <v>783</v>
      </c>
      <c r="H32" s="154" t="s">
        <v>45</v>
      </c>
      <c r="I32" s="154">
        <v>2.3330000000000002</v>
      </c>
      <c r="J32" s="165" t="s">
        <v>74</v>
      </c>
      <c r="K32" s="154"/>
      <c r="L32" s="154"/>
      <c r="M32" s="154">
        <v>28</v>
      </c>
      <c r="N32" s="154">
        <v>0</v>
      </c>
      <c r="O32" s="154">
        <v>0</v>
      </c>
      <c r="P32" s="154">
        <v>28</v>
      </c>
      <c r="Q32" s="154">
        <v>0</v>
      </c>
      <c r="R32" s="154">
        <v>0</v>
      </c>
      <c r="S32" s="154">
        <v>0</v>
      </c>
      <c r="T32" s="154">
        <v>28</v>
      </c>
      <c r="U32" s="154">
        <v>0</v>
      </c>
      <c r="V32" s="154">
        <v>12</v>
      </c>
      <c r="W32" s="154"/>
      <c r="X32" s="169" t="s">
        <v>784</v>
      </c>
      <c r="Y32" s="154" t="s">
        <v>109</v>
      </c>
      <c r="Z32" s="154" t="s">
        <v>46</v>
      </c>
      <c r="AA32" s="154">
        <v>0</v>
      </c>
      <c r="AB32" s="184"/>
      <c r="AC32" s="184">
        <f>V32*I32</f>
        <v>27.996000000000002</v>
      </c>
    </row>
    <row r="33" spans="1:29" s="185" customFormat="1" ht="75" x14ac:dyDescent="0.25">
      <c r="A33" s="143">
        <v>23</v>
      </c>
      <c r="B33" s="153" t="s">
        <v>71</v>
      </c>
      <c r="C33" s="147" t="s">
        <v>53</v>
      </c>
      <c r="D33" s="147" t="s">
        <v>110</v>
      </c>
      <c r="E33" s="147" t="s">
        <v>73</v>
      </c>
      <c r="F33" s="183" t="s">
        <v>785</v>
      </c>
      <c r="G33" s="183" t="s">
        <v>786</v>
      </c>
      <c r="H33" s="147" t="s">
        <v>75</v>
      </c>
      <c r="I33" s="155">
        <v>3.5</v>
      </c>
      <c r="J33" s="156" t="s">
        <v>82</v>
      </c>
      <c r="K33" s="157"/>
      <c r="L33" s="157"/>
      <c r="M33" s="157">
        <v>136</v>
      </c>
      <c r="N33" s="157">
        <v>0</v>
      </c>
      <c r="O33" s="157">
        <v>0</v>
      </c>
      <c r="P33" s="157">
        <v>136</v>
      </c>
      <c r="Q33" s="157">
        <v>0</v>
      </c>
      <c r="R33" s="157">
        <v>0</v>
      </c>
      <c r="S33" s="157">
        <v>0</v>
      </c>
      <c r="T33" s="157">
        <v>136</v>
      </c>
      <c r="U33" s="157">
        <v>0</v>
      </c>
      <c r="V33" s="157">
        <v>12</v>
      </c>
      <c r="W33" s="157"/>
      <c r="X33" s="157"/>
      <c r="Y33" s="157"/>
      <c r="Z33" s="158"/>
      <c r="AA33" s="157">
        <v>1</v>
      </c>
      <c r="AB33" s="184"/>
      <c r="AC33" s="184"/>
    </row>
    <row r="34" spans="1:29" s="100" customFormat="1" ht="84" customHeight="1" x14ac:dyDescent="0.25">
      <c r="A34" s="154">
        <v>24</v>
      </c>
      <c r="B34" s="93" t="s">
        <v>47</v>
      </c>
      <c r="C34" s="93" t="s">
        <v>40</v>
      </c>
      <c r="D34" s="93" t="s">
        <v>390</v>
      </c>
      <c r="E34" s="93" t="s">
        <v>42</v>
      </c>
      <c r="F34" s="93" t="s">
        <v>787</v>
      </c>
      <c r="G34" s="94" t="s">
        <v>788</v>
      </c>
      <c r="H34" s="93" t="s">
        <v>45</v>
      </c>
      <c r="I34" s="93">
        <v>6.6660000000000004</v>
      </c>
      <c r="J34" s="193" t="s">
        <v>74</v>
      </c>
      <c r="K34" s="93"/>
      <c r="L34" s="93"/>
      <c r="M34" s="93">
        <v>7</v>
      </c>
      <c r="N34" s="93">
        <v>0</v>
      </c>
      <c r="O34" s="93">
        <v>0</v>
      </c>
      <c r="P34" s="93">
        <v>7</v>
      </c>
      <c r="Q34" s="93">
        <v>0</v>
      </c>
      <c r="R34" s="93">
        <v>0</v>
      </c>
      <c r="S34" s="93">
        <v>7</v>
      </c>
      <c r="T34" s="93">
        <v>0</v>
      </c>
      <c r="U34" s="93">
        <v>0</v>
      </c>
      <c r="V34" s="93">
        <v>21</v>
      </c>
      <c r="W34" s="93"/>
      <c r="X34" s="94" t="s">
        <v>789</v>
      </c>
      <c r="Y34" s="93" t="s">
        <v>183</v>
      </c>
      <c r="Z34" s="93" t="s">
        <v>46</v>
      </c>
      <c r="AA34" s="93">
        <v>1</v>
      </c>
      <c r="AB34" s="99">
        <f>M34*I34</f>
        <v>46.662000000000006</v>
      </c>
      <c r="AC34" s="99">
        <f>V34*I34</f>
        <v>139.98600000000002</v>
      </c>
    </row>
    <row r="35" spans="1:29" s="185" customFormat="1" ht="84" customHeight="1" x14ac:dyDescent="0.25">
      <c r="A35" s="143">
        <v>25</v>
      </c>
      <c r="B35" s="143" t="s">
        <v>71</v>
      </c>
      <c r="C35" s="143" t="s">
        <v>53</v>
      </c>
      <c r="D35" s="144" t="s">
        <v>510</v>
      </c>
      <c r="E35" s="143" t="s">
        <v>73</v>
      </c>
      <c r="F35" s="144" t="s">
        <v>790</v>
      </c>
      <c r="G35" s="144" t="s">
        <v>791</v>
      </c>
      <c r="H35" s="143" t="s">
        <v>75</v>
      </c>
      <c r="I35" s="143">
        <v>2</v>
      </c>
      <c r="J35" s="143" t="s">
        <v>74</v>
      </c>
      <c r="K35" s="143"/>
      <c r="L35" s="143"/>
      <c r="M35" s="143">
        <v>66</v>
      </c>
      <c r="N35" s="143">
        <v>0</v>
      </c>
      <c r="O35" s="143">
        <v>0</v>
      </c>
      <c r="P35" s="143">
        <v>66</v>
      </c>
      <c r="Q35" s="143">
        <v>0</v>
      </c>
      <c r="R35" s="143">
        <v>0</v>
      </c>
      <c r="S35" s="143">
        <v>0</v>
      </c>
      <c r="T35" s="143">
        <v>66</v>
      </c>
      <c r="U35" s="143">
        <v>0</v>
      </c>
      <c r="V35" s="143">
        <v>28</v>
      </c>
      <c r="W35" s="143"/>
      <c r="X35" s="144"/>
      <c r="Y35" s="143"/>
      <c r="Z35" s="143"/>
      <c r="AA35" s="143">
        <v>1</v>
      </c>
      <c r="AB35" s="184"/>
      <c r="AC35" s="184">
        <f>V35*I35</f>
        <v>56</v>
      </c>
    </row>
    <row r="36" spans="1:29" s="62" customFormat="1" ht="75" x14ac:dyDescent="0.25">
      <c r="A36" s="154">
        <v>26</v>
      </c>
      <c r="B36" s="93" t="s">
        <v>47</v>
      </c>
      <c r="C36" s="93" t="s">
        <v>40</v>
      </c>
      <c r="D36" s="93" t="s">
        <v>390</v>
      </c>
      <c r="E36" s="93" t="s">
        <v>42</v>
      </c>
      <c r="F36" s="94" t="s">
        <v>792</v>
      </c>
      <c r="G36" s="94" t="s">
        <v>793</v>
      </c>
      <c r="H36" s="93" t="s">
        <v>45</v>
      </c>
      <c r="I36" s="194">
        <v>18.5</v>
      </c>
      <c r="J36" s="180" t="s">
        <v>74</v>
      </c>
      <c r="K36" s="195"/>
      <c r="L36" s="93"/>
      <c r="M36" s="93">
        <v>7</v>
      </c>
      <c r="N36" s="93">
        <v>0</v>
      </c>
      <c r="O36" s="93">
        <v>0</v>
      </c>
      <c r="P36" s="93">
        <v>7</v>
      </c>
      <c r="Q36" s="93">
        <v>0</v>
      </c>
      <c r="R36" s="93">
        <v>0</v>
      </c>
      <c r="S36" s="93">
        <v>7</v>
      </c>
      <c r="T36" s="93">
        <v>0</v>
      </c>
      <c r="U36" s="93">
        <v>0</v>
      </c>
      <c r="V36" s="93">
        <v>48</v>
      </c>
      <c r="W36" s="93"/>
      <c r="X36" s="94" t="s">
        <v>794</v>
      </c>
      <c r="Y36" s="93" t="s">
        <v>183</v>
      </c>
      <c r="Z36" s="93" t="s">
        <v>46</v>
      </c>
      <c r="AA36" s="93">
        <v>1</v>
      </c>
      <c r="AB36" s="62">
        <f>M36*I36</f>
        <v>129.5</v>
      </c>
      <c r="AC36" s="62">
        <f>V36*I36</f>
        <v>888</v>
      </c>
    </row>
    <row r="37" spans="1:29" s="62" customFormat="1" ht="75" x14ac:dyDescent="0.25">
      <c r="A37" s="143">
        <v>27</v>
      </c>
      <c r="B37" s="165" t="s">
        <v>71</v>
      </c>
      <c r="C37" s="165" t="s">
        <v>147</v>
      </c>
      <c r="D37" s="165" t="s">
        <v>795</v>
      </c>
      <c r="E37" s="189" t="s">
        <v>73</v>
      </c>
      <c r="F37" s="190" t="s">
        <v>796</v>
      </c>
      <c r="G37" s="190" t="s">
        <v>797</v>
      </c>
      <c r="H37" s="165" t="s">
        <v>75</v>
      </c>
      <c r="I37" s="166">
        <v>6</v>
      </c>
      <c r="J37" s="165" t="s">
        <v>74</v>
      </c>
      <c r="K37" s="165"/>
      <c r="L37" s="165"/>
      <c r="M37" s="165">
        <v>22</v>
      </c>
      <c r="N37" s="165">
        <v>0</v>
      </c>
      <c r="O37" s="165">
        <v>0</v>
      </c>
      <c r="P37" s="165">
        <v>22</v>
      </c>
      <c r="Q37" s="165">
        <v>0</v>
      </c>
      <c r="R37" s="165">
        <v>0</v>
      </c>
      <c r="S37" s="165">
        <v>0</v>
      </c>
      <c r="T37" s="165">
        <v>22</v>
      </c>
      <c r="U37" s="165">
        <v>0</v>
      </c>
      <c r="V37" s="165">
        <v>12</v>
      </c>
      <c r="W37" s="165"/>
      <c r="X37" s="167"/>
      <c r="Y37" s="165"/>
      <c r="Z37" s="165"/>
      <c r="AA37" s="165">
        <v>1</v>
      </c>
    </row>
    <row r="38" spans="1:29" s="62" customFormat="1" ht="75" x14ac:dyDescent="0.25">
      <c r="A38" s="154">
        <v>28</v>
      </c>
      <c r="B38" s="165" t="s">
        <v>71</v>
      </c>
      <c r="C38" s="165" t="s">
        <v>53</v>
      </c>
      <c r="D38" s="165" t="s">
        <v>737</v>
      </c>
      <c r="E38" s="165" t="s">
        <v>73</v>
      </c>
      <c r="F38" s="169" t="s">
        <v>798</v>
      </c>
      <c r="G38" s="169" t="s">
        <v>799</v>
      </c>
      <c r="H38" s="165" t="s">
        <v>75</v>
      </c>
      <c r="I38" s="166">
        <v>2.5</v>
      </c>
      <c r="J38" s="165" t="s">
        <v>74</v>
      </c>
      <c r="K38" s="165"/>
      <c r="L38" s="165"/>
      <c r="M38" s="165">
        <v>63</v>
      </c>
      <c r="N38" s="165">
        <v>0</v>
      </c>
      <c r="O38" s="165">
        <v>0</v>
      </c>
      <c r="P38" s="165">
        <v>63</v>
      </c>
      <c r="Q38" s="165">
        <v>0</v>
      </c>
      <c r="R38" s="165">
        <v>0</v>
      </c>
      <c r="S38" s="165">
        <v>0</v>
      </c>
      <c r="T38" s="165">
        <v>63</v>
      </c>
      <c r="U38" s="165">
        <v>0</v>
      </c>
      <c r="V38" s="165">
        <v>12</v>
      </c>
      <c r="W38" s="165"/>
      <c r="X38" s="167"/>
      <c r="Y38" s="165"/>
      <c r="Z38" s="165"/>
      <c r="AA38" s="165">
        <v>1</v>
      </c>
    </row>
    <row r="39" spans="1:29" s="62" customFormat="1" ht="75" x14ac:dyDescent="0.25">
      <c r="A39" s="143">
        <v>29</v>
      </c>
      <c r="B39" s="165" t="s">
        <v>71</v>
      </c>
      <c r="C39" s="165" t="s">
        <v>53</v>
      </c>
      <c r="D39" s="165" t="s">
        <v>800</v>
      </c>
      <c r="E39" s="165">
        <v>0.38</v>
      </c>
      <c r="F39" s="190" t="s">
        <v>801</v>
      </c>
      <c r="G39" s="190" t="s">
        <v>802</v>
      </c>
      <c r="H39" s="165" t="s">
        <v>75</v>
      </c>
      <c r="I39" s="166">
        <v>2</v>
      </c>
      <c r="J39" s="165" t="s">
        <v>74</v>
      </c>
      <c r="K39" s="165"/>
      <c r="L39" s="165"/>
      <c r="M39" s="165">
        <v>9</v>
      </c>
      <c r="N39" s="165">
        <v>0</v>
      </c>
      <c r="O39" s="165">
        <v>0</v>
      </c>
      <c r="P39" s="165">
        <v>9</v>
      </c>
      <c r="Q39" s="165">
        <v>0</v>
      </c>
      <c r="R39" s="165">
        <v>0</v>
      </c>
      <c r="S39" s="165">
        <v>0</v>
      </c>
      <c r="T39" s="165">
        <v>9</v>
      </c>
      <c r="U39" s="165">
        <v>0</v>
      </c>
      <c r="V39" s="165">
        <v>4</v>
      </c>
      <c r="W39" s="165"/>
      <c r="X39" s="167"/>
      <c r="Y39" s="165"/>
      <c r="Z39" s="165"/>
      <c r="AA39" s="165">
        <v>1</v>
      </c>
    </row>
    <row r="40" spans="1:29" s="62" customFormat="1" x14ac:dyDescent="0.25"/>
    <row r="41" spans="1:29" s="62" customFormat="1" x14ac:dyDescent="0.25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>
        <f>M36+M34+M18</f>
        <v>19</v>
      </c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30">
        <f>SUM(AB11:AB39)</f>
        <v>183.262</v>
      </c>
    </row>
    <row r="42" spans="1:29" s="62" customFormat="1" x14ac:dyDescent="0.25">
      <c r="A42" s="140"/>
      <c r="B42" s="140"/>
      <c r="C42" s="140"/>
      <c r="D42" s="140" t="s">
        <v>191</v>
      </c>
      <c r="E42" s="140"/>
      <c r="F42" s="140">
        <v>10594</v>
      </c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 t="s">
        <v>606</v>
      </c>
      <c r="AB42" s="130">
        <f>AB41/F42</f>
        <v>1.7298659618652068E-2</v>
      </c>
    </row>
    <row r="43" spans="1:29" s="62" customFormat="1" x14ac:dyDescent="0.25">
      <c r="A43" s="140"/>
      <c r="B43" s="140"/>
      <c r="C43" s="140"/>
      <c r="D43" s="140" t="s">
        <v>604</v>
      </c>
      <c r="E43" s="140"/>
      <c r="F43" s="140"/>
      <c r="G43" s="140"/>
      <c r="H43" s="140"/>
      <c r="I43" s="140"/>
      <c r="J43" s="140"/>
      <c r="K43" s="140"/>
      <c r="L43" s="140" t="s">
        <v>605</v>
      </c>
      <c r="M43" s="140">
        <f>M41/F42</f>
        <v>1.7934680007551443E-3</v>
      </c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30"/>
    </row>
    <row r="44" spans="1:29" s="62" customFormat="1" x14ac:dyDescent="0.25">
      <c r="A44" s="140"/>
      <c r="B44" s="140"/>
      <c r="C44" s="140"/>
      <c r="D44" s="140" t="s">
        <v>602</v>
      </c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 t="s">
        <v>606</v>
      </c>
      <c r="AB44" s="130">
        <f>AB42+Август!AB54</f>
        <v>0.67806050594676237</v>
      </c>
    </row>
    <row r="45" spans="1:29" s="62" customFormat="1" x14ac:dyDescent="0.25">
      <c r="A45" s="140"/>
      <c r="B45" s="140"/>
      <c r="C45" s="140"/>
      <c r="D45" s="140" t="s">
        <v>603</v>
      </c>
      <c r="E45" s="140"/>
      <c r="F45" s="140"/>
      <c r="G45" s="140"/>
      <c r="H45" s="140"/>
      <c r="I45" s="140"/>
      <c r="J45" s="140"/>
      <c r="K45" s="140"/>
      <c r="L45" s="140" t="s">
        <v>605</v>
      </c>
      <c r="M45" s="140">
        <f>M43+Август!M55</f>
        <v>0.27053048895601284</v>
      </c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30"/>
    </row>
    <row r="46" spans="1:29" s="62" customFormat="1" x14ac:dyDescent="0.25">
      <c r="A46" s="140"/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30"/>
    </row>
    <row r="47" spans="1:29" s="62" customFormat="1" x14ac:dyDescent="0.25">
      <c r="F47" s="62">
        <f>M41+Август!M57</f>
        <v>2866</v>
      </c>
    </row>
    <row r="48" spans="1:29" s="62" customFormat="1" x14ac:dyDescent="0.25">
      <c r="AB48" s="62">
        <f>AB41+Август!AB57</f>
        <v>7183.3730000000005</v>
      </c>
    </row>
    <row r="49" s="62" customFormat="1" x14ac:dyDescent="0.25"/>
    <row r="50" s="62" customFormat="1" x14ac:dyDescent="0.25"/>
    <row r="51" s="62" customFormat="1" x14ac:dyDescent="0.25"/>
    <row r="52" s="62" customFormat="1" x14ac:dyDescent="0.25"/>
    <row r="53" s="62" customFormat="1" x14ac:dyDescent="0.25"/>
    <row r="54" s="62" customFormat="1" x14ac:dyDescent="0.25"/>
    <row r="55" s="62" customFormat="1" x14ac:dyDescent="0.25"/>
    <row r="56" s="62" customFormat="1" x14ac:dyDescent="0.25"/>
    <row r="57" s="62" customFormat="1" x14ac:dyDescent="0.25"/>
    <row r="58" s="62" customFormat="1" x14ac:dyDescent="0.25"/>
    <row r="59" s="62" customFormat="1" x14ac:dyDescent="0.25"/>
    <row r="60" s="62" customFormat="1" x14ac:dyDescent="0.25"/>
    <row r="61" s="62" customFormat="1" x14ac:dyDescent="0.25"/>
    <row r="62" s="62" customFormat="1" x14ac:dyDescent="0.25"/>
    <row r="63" s="62" customFormat="1" x14ac:dyDescent="0.25"/>
    <row r="64" s="62" customFormat="1" x14ac:dyDescent="0.25"/>
    <row r="65" s="62" customFormat="1" x14ac:dyDescent="0.25"/>
    <row r="66" s="62" customFormat="1" x14ac:dyDescent="0.25"/>
    <row r="67" s="62" customFormat="1" x14ac:dyDescent="0.25"/>
    <row r="68" s="62" customFormat="1" x14ac:dyDescent="0.25"/>
    <row r="69" s="62" customFormat="1" x14ac:dyDescent="0.25"/>
    <row r="70" s="62" customFormat="1" x14ac:dyDescent="0.25"/>
    <row r="71" s="62" customFormat="1" x14ac:dyDescent="0.25"/>
    <row r="72" s="62" customFormat="1" x14ac:dyDescent="0.25"/>
    <row r="73" s="62" customFormat="1" x14ac:dyDescent="0.25"/>
    <row r="74" s="62" customFormat="1" x14ac:dyDescent="0.25"/>
    <row r="75" s="62" customFormat="1" x14ac:dyDescent="0.25"/>
    <row r="76" s="62" customFormat="1" x14ac:dyDescent="0.25"/>
    <row r="77" s="62" customFormat="1" x14ac:dyDescent="0.25"/>
    <row r="78" s="62" customFormat="1" x14ac:dyDescent="0.25"/>
    <row r="79" s="62" customFormat="1" x14ac:dyDescent="0.25"/>
    <row r="80" s="62" customFormat="1" x14ac:dyDescent="0.25"/>
    <row r="81" s="62" customFormat="1" x14ac:dyDescent="0.25"/>
    <row r="82" s="62" customFormat="1" x14ac:dyDescent="0.25"/>
    <row r="83" s="62" customFormat="1" x14ac:dyDescent="0.25"/>
    <row r="84" s="62" customFormat="1" x14ac:dyDescent="0.25"/>
    <row r="85" s="62" customFormat="1" x14ac:dyDescent="0.25"/>
    <row r="86" s="62" customFormat="1" x14ac:dyDescent="0.25"/>
    <row r="87" s="62" customFormat="1" x14ac:dyDescent="0.25"/>
    <row r="88" s="62" customFormat="1" x14ac:dyDescent="0.25"/>
    <row r="89" s="62" customFormat="1" x14ac:dyDescent="0.25"/>
    <row r="90" s="62" customFormat="1" x14ac:dyDescent="0.25"/>
    <row r="91" s="62" customFormat="1" x14ac:dyDescent="0.25"/>
    <row r="92" s="62" customFormat="1" x14ac:dyDescent="0.25"/>
    <row r="93" s="62" customFormat="1" x14ac:dyDescent="0.25"/>
    <row r="94" s="62" customFormat="1" x14ac:dyDescent="0.25"/>
    <row r="95" s="62" customFormat="1" x14ac:dyDescent="0.25"/>
    <row r="96" s="62" customFormat="1" x14ac:dyDescent="0.25"/>
    <row r="97" s="62" customFormat="1" x14ac:dyDescent="0.25"/>
    <row r="98" s="62" customFormat="1" x14ac:dyDescent="0.25"/>
    <row r="99" s="62" customFormat="1" x14ac:dyDescent="0.25"/>
    <row r="100" s="62" customFormat="1" x14ac:dyDescent="0.25"/>
    <row r="101" s="62" customFormat="1" x14ac:dyDescent="0.25"/>
    <row r="102" s="62" customFormat="1" x14ac:dyDescent="0.25"/>
    <row r="103" s="62" customFormat="1" x14ac:dyDescent="0.25"/>
    <row r="104" s="62" customFormat="1" x14ac:dyDescent="0.25"/>
    <row r="105" s="62" customFormat="1" x14ac:dyDescent="0.25"/>
    <row r="106" s="62" customFormat="1" x14ac:dyDescent="0.25"/>
    <row r="107" s="62" customFormat="1" x14ac:dyDescent="0.25"/>
    <row r="108" s="62" customFormat="1" x14ac:dyDescent="0.25"/>
    <row r="109" s="62" customFormat="1" x14ac:dyDescent="0.25"/>
    <row r="110" s="62" customFormat="1" x14ac:dyDescent="0.25"/>
    <row r="111" s="62" customFormat="1" x14ac:dyDescent="0.25"/>
    <row r="112" s="62" customFormat="1" x14ac:dyDescent="0.25"/>
    <row r="113" s="62" customFormat="1" x14ac:dyDescent="0.25"/>
    <row r="114" s="62" customFormat="1" x14ac:dyDescent="0.25"/>
    <row r="115" s="62" customFormat="1" x14ac:dyDescent="0.25"/>
    <row r="116" s="62" customFormat="1" x14ac:dyDescent="0.25"/>
    <row r="117" s="62" customFormat="1" x14ac:dyDescent="0.25"/>
    <row r="118" s="62" customFormat="1" x14ac:dyDescent="0.25"/>
    <row r="119" s="62" customFormat="1" x14ac:dyDescent="0.25"/>
    <row r="120" s="62" customFormat="1" x14ac:dyDescent="0.25"/>
    <row r="121" s="62" customFormat="1" x14ac:dyDescent="0.25"/>
    <row r="122" s="62" customFormat="1" x14ac:dyDescent="0.25"/>
    <row r="123" s="62" customFormat="1" x14ac:dyDescent="0.25"/>
    <row r="124" s="62" customFormat="1" x14ac:dyDescent="0.25"/>
    <row r="125" s="62" customFormat="1" x14ac:dyDescent="0.25"/>
    <row r="126" s="62" customFormat="1" x14ac:dyDescent="0.25"/>
    <row r="127" s="62" customFormat="1" x14ac:dyDescent="0.25"/>
    <row r="128" s="62" customFormat="1" x14ac:dyDescent="0.25"/>
    <row r="129" s="62" customFormat="1" x14ac:dyDescent="0.25"/>
    <row r="130" s="62" customFormat="1" x14ac:dyDescent="0.25"/>
    <row r="131" s="62" customFormat="1" x14ac:dyDescent="0.25"/>
    <row r="132" s="62" customFormat="1" x14ac:dyDescent="0.25"/>
    <row r="133" s="62" customFormat="1" x14ac:dyDescent="0.25"/>
    <row r="134" s="62" customFormat="1" x14ac:dyDescent="0.25"/>
    <row r="135" s="62" customFormat="1" x14ac:dyDescent="0.25"/>
    <row r="136" s="62" customFormat="1" x14ac:dyDescent="0.25"/>
    <row r="137" s="62" customFormat="1" x14ac:dyDescent="0.25"/>
    <row r="138" s="62" customFormat="1" x14ac:dyDescent="0.25"/>
    <row r="139" s="62" customFormat="1" x14ac:dyDescent="0.25"/>
    <row r="140" s="62" customFormat="1" x14ac:dyDescent="0.25"/>
    <row r="141" s="62" customFormat="1" x14ac:dyDescent="0.25"/>
    <row r="142" s="62" customFormat="1" x14ac:dyDescent="0.25"/>
    <row r="143" s="62" customFormat="1" x14ac:dyDescent="0.25"/>
    <row r="144" s="62" customFormat="1" x14ac:dyDescent="0.25"/>
    <row r="145" s="62" customFormat="1" x14ac:dyDescent="0.25"/>
    <row r="146" s="62" customFormat="1" x14ac:dyDescent="0.25"/>
    <row r="147" s="62" customFormat="1" x14ac:dyDescent="0.25"/>
    <row r="148" s="62" customFormat="1" x14ac:dyDescent="0.25"/>
    <row r="149" s="62" customFormat="1" x14ac:dyDescent="0.25"/>
    <row r="150" s="62" customFormat="1" x14ac:dyDescent="0.25"/>
    <row r="151" s="62" customFormat="1" x14ac:dyDescent="0.25"/>
    <row r="152" s="62" customFormat="1" x14ac:dyDescent="0.25"/>
    <row r="153" s="62" customFormat="1" x14ac:dyDescent="0.25"/>
    <row r="154" s="62" customFormat="1" x14ac:dyDescent="0.25"/>
    <row r="155" s="62" customFormat="1" x14ac:dyDescent="0.25"/>
    <row r="156" s="62" customFormat="1" x14ac:dyDescent="0.25"/>
    <row r="157" s="62" customFormat="1" x14ac:dyDescent="0.25"/>
    <row r="158" s="62" customFormat="1" x14ac:dyDescent="0.25"/>
    <row r="159" s="62" customFormat="1" x14ac:dyDescent="0.25"/>
    <row r="160" s="62" customFormat="1" x14ac:dyDescent="0.25"/>
    <row r="161" s="62" customFormat="1" x14ac:dyDescent="0.25"/>
    <row r="162" s="62" customFormat="1" x14ac:dyDescent="0.25"/>
    <row r="163" s="62" customFormat="1" x14ac:dyDescent="0.25"/>
    <row r="164" s="62" customFormat="1" x14ac:dyDescent="0.25"/>
    <row r="165" s="62" customFormat="1" x14ac:dyDescent="0.25"/>
    <row r="166" s="62" customFormat="1" x14ac:dyDescent="0.25"/>
    <row r="167" s="62" customFormat="1" x14ac:dyDescent="0.25"/>
    <row r="168" s="62" customFormat="1" x14ac:dyDescent="0.25"/>
    <row r="169" s="62" customFormat="1" x14ac:dyDescent="0.25"/>
    <row r="170" s="62" customFormat="1" x14ac:dyDescent="0.25"/>
    <row r="171" s="62" customFormat="1" x14ac:dyDescent="0.25"/>
    <row r="172" s="62" customFormat="1" x14ac:dyDescent="0.25"/>
    <row r="173" s="62" customFormat="1" x14ac:dyDescent="0.25"/>
    <row r="174" s="62" customFormat="1" x14ac:dyDescent="0.25"/>
    <row r="175" s="62" customFormat="1" x14ac:dyDescent="0.25"/>
    <row r="176" s="62" customFormat="1" x14ac:dyDescent="0.25"/>
    <row r="177" s="62" customFormat="1" x14ac:dyDescent="0.25"/>
    <row r="178" s="62" customFormat="1" x14ac:dyDescent="0.25"/>
    <row r="179" s="62" customFormat="1" x14ac:dyDescent="0.25"/>
    <row r="180" s="62" customFormat="1" x14ac:dyDescent="0.25"/>
    <row r="181" s="62" customFormat="1" x14ac:dyDescent="0.25"/>
    <row r="182" s="62" customFormat="1" x14ac:dyDescent="0.25"/>
    <row r="183" s="62" customFormat="1" x14ac:dyDescent="0.25"/>
    <row r="184" s="62" customFormat="1" x14ac:dyDescent="0.25"/>
    <row r="185" s="62" customFormat="1" x14ac:dyDescent="0.25"/>
    <row r="186" s="62" customFormat="1" x14ac:dyDescent="0.25"/>
    <row r="187" s="62" customFormat="1" x14ac:dyDescent="0.25"/>
    <row r="188" s="62" customFormat="1" x14ac:dyDescent="0.25"/>
    <row r="189" s="62" customFormat="1" x14ac:dyDescent="0.25"/>
    <row r="190" s="62" customFormat="1" x14ac:dyDescent="0.25"/>
    <row r="191" s="62" customFormat="1" x14ac:dyDescent="0.25"/>
    <row r="192" s="62" customFormat="1" x14ac:dyDescent="0.25"/>
    <row r="193" s="62" customFormat="1" x14ac:dyDescent="0.25"/>
    <row r="194" s="62" customFormat="1" x14ac:dyDescent="0.25"/>
    <row r="195" s="62" customFormat="1" x14ac:dyDescent="0.25"/>
    <row r="196" s="62" customFormat="1" x14ac:dyDescent="0.25"/>
    <row r="197" s="62" customFormat="1" x14ac:dyDescent="0.25"/>
    <row r="198" s="62" customFormat="1" x14ac:dyDescent="0.25"/>
    <row r="199" s="62" customFormat="1" x14ac:dyDescent="0.25"/>
    <row r="200" s="62" customFormat="1" x14ac:dyDescent="0.25"/>
    <row r="201" s="62" customFormat="1" x14ac:dyDescent="0.25"/>
    <row r="202" s="62" customFormat="1" x14ac:dyDescent="0.25"/>
    <row r="203" s="62" customFormat="1" x14ac:dyDescent="0.25"/>
    <row r="204" s="62" customFormat="1" x14ac:dyDescent="0.25"/>
    <row r="205" s="62" customFormat="1" x14ac:dyDescent="0.25"/>
    <row r="206" s="62" customFormat="1" x14ac:dyDescent="0.25"/>
    <row r="207" s="62" customFormat="1" x14ac:dyDescent="0.25"/>
    <row r="208" s="62" customFormat="1" x14ac:dyDescent="0.25"/>
    <row r="209" s="62" customFormat="1" x14ac:dyDescent="0.25"/>
    <row r="210" s="62" customFormat="1" x14ac:dyDescent="0.25"/>
    <row r="211" s="62" customFormat="1" x14ac:dyDescent="0.25"/>
    <row r="212" s="62" customFormat="1" x14ac:dyDescent="0.25"/>
    <row r="213" s="62" customFormat="1" x14ac:dyDescent="0.25"/>
    <row r="214" s="62" customFormat="1" x14ac:dyDescent="0.25"/>
    <row r="215" s="62" customFormat="1" x14ac:dyDescent="0.25"/>
    <row r="216" s="62" customFormat="1" x14ac:dyDescent="0.25"/>
    <row r="217" s="62" customFormat="1" x14ac:dyDescent="0.25"/>
    <row r="218" s="62" customFormat="1" x14ac:dyDescent="0.25"/>
    <row r="219" s="62" customFormat="1" x14ac:dyDescent="0.25"/>
    <row r="220" s="62" customFormat="1" x14ac:dyDescent="0.25"/>
    <row r="221" s="62" customFormat="1" x14ac:dyDescent="0.25"/>
    <row r="222" s="62" customFormat="1" x14ac:dyDescent="0.25"/>
    <row r="223" s="62" customFormat="1" x14ac:dyDescent="0.25"/>
    <row r="224" s="62" customFormat="1" x14ac:dyDescent="0.25"/>
    <row r="225" s="62" customFormat="1" x14ac:dyDescent="0.25"/>
    <row r="226" s="62" customFormat="1" x14ac:dyDescent="0.25"/>
    <row r="227" s="62" customFormat="1" x14ac:dyDescent="0.25"/>
    <row r="228" s="62" customFormat="1" x14ac:dyDescent="0.25"/>
    <row r="229" s="62" customFormat="1" x14ac:dyDescent="0.25"/>
    <row r="230" s="62" customFormat="1" x14ac:dyDescent="0.25"/>
    <row r="231" s="62" customFormat="1" x14ac:dyDescent="0.25"/>
    <row r="232" s="62" customFormat="1" x14ac:dyDescent="0.25"/>
    <row r="233" s="62" customFormat="1" x14ac:dyDescent="0.25"/>
    <row r="234" s="62" customFormat="1" x14ac:dyDescent="0.25"/>
    <row r="235" s="62" customFormat="1" x14ac:dyDescent="0.25"/>
    <row r="236" s="62" customFormat="1" x14ac:dyDescent="0.25"/>
    <row r="237" s="62" customFormat="1" x14ac:dyDescent="0.25"/>
    <row r="238" s="62" customFormat="1" x14ac:dyDescent="0.25"/>
    <row r="239" s="62" customFormat="1" x14ac:dyDescent="0.25"/>
    <row r="240" s="62" customFormat="1" x14ac:dyDescent="0.25"/>
    <row r="241" s="62" customFormat="1" x14ac:dyDescent="0.25"/>
    <row r="242" s="62" customFormat="1" x14ac:dyDescent="0.25"/>
    <row r="243" s="62" customFormat="1" x14ac:dyDescent="0.25"/>
    <row r="244" s="62" customFormat="1" x14ac:dyDescent="0.25"/>
    <row r="245" s="62" customFormat="1" x14ac:dyDescent="0.25"/>
    <row r="246" s="62" customFormat="1" x14ac:dyDescent="0.25"/>
    <row r="247" s="62" customFormat="1" x14ac:dyDescent="0.25"/>
    <row r="248" s="62" customFormat="1" x14ac:dyDescent="0.25"/>
    <row r="249" s="62" customFormat="1" x14ac:dyDescent="0.25"/>
    <row r="250" s="62" customFormat="1" x14ac:dyDescent="0.25"/>
    <row r="251" s="62" customFormat="1" x14ac:dyDescent="0.25"/>
    <row r="252" s="62" customFormat="1" x14ac:dyDescent="0.25"/>
    <row r="253" s="62" customFormat="1" x14ac:dyDescent="0.25"/>
    <row r="254" s="62" customFormat="1" x14ac:dyDescent="0.25"/>
    <row r="255" s="62" customFormat="1" x14ac:dyDescent="0.25"/>
    <row r="256" s="62" customFormat="1" x14ac:dyDescent="0.25"/>
    <row r="257" s="62" customFormat="1" x14ac:dyDescent="0.25"/>
    <row r="258" s="62" customFormat="1" x14ac:dyDescent="0.25"/>
    <row r="259" s="62" customFormat="1" x14ac:dyDescent="0.25"/>
    <row r="260" s="62" customFormat="1" x14ac:dyDescent="0.25"/>
    <row r="261" s="62" customFormat="1" x14ac:dyDescent="0.25"/>
    <row r="262" s="62" customFormat="1" x14ac:dyDescent="0.25"/>
    <row r="263" s="62" customFormat="1" x14ac:dyDescent="0.25"/>
    <row r="264" s="62" customFormat="1" x14ac:dyDescent="0.25"/>
    <row r="265" s="62" customFormat="1" x14ac:dyDescent="0.25"/>
    <row r="266" s="62" customFormat="1" x14ac:dyDescent="0.25"/>
    <row r="267" s="62" customFormat="1" x14ac:dyDescent="0.25"/>
    <row r="268" s="62" customFormat="1" x14ac:dyDescent="0.25"/>
    <row r="269" s="62" customFormat="1" x14ac:dyDescent="0.25"/>
    <row r="270" s="62" customFormat="1" x14ac:dyDescent="0.25"/>
    <row r="271" s="62" customFormat="1" x14ac:dyDescent="0.25"/>
    <row r="272" s="62" customFormat="1" x14ac:dyDescent="0.25"/>
    <row r="273" s="62" customFormat="1" x14ac:dyDescent="0.25"/>
    <row r="274" s="62" customFormat="1" x14ac:dyDescent="0.25"/>
    <row r="275" s="62" customFormat="1" x14ac:dyDescent="0.25"/>
    <row r="276" s="62" customFormat="1" x14ac:dyDescent="0.25"/>
    <row r="277" s="62" customFormat="1" x14ac:dyDescent="0.25"/>
    <row r="278" s="62" customFormat="1" x14ac:dyDescent="0.25"/>
    <row r="279" s="62" customFormat="1" x14ac:dyDescent="0.25"/>
    <row r="280" s="62" customFormat="1" x14ac:dyDescent="0.25"/>
    <row r="281" s="62" customFormat="1" x14ac:dyDescent="0.25"/>
    <row r="282" s="62" customFormat="1" x14ac:dyDescent="0.25"/>
    <row r="283" s="62" customFormat="1" x14ac:dyDescent="0.25"/>
    <row r="284" s="62" customFormat="1" x14ac:dyDescent="0.25"/>
    <row r="285" s="62" customFormat="1" x14ac:dyDescent="0.25"/>
    <row r="286" s="62" customFormat="1" x14ac:dyDescent="0.25"/>
    <row r="287" s="62" customFormat="1" x14ac:dyDescent="0.25"/>
    <row r="288" s="62" customFormat="1" x14ac:dyDescent="0.25"/>
    <row r="289" s="62" customFormat="1" x14ac:dyDescent="0.25"/>
    <row r="290" s="62" customFormat="1" x14ac:dyDescent="0.25"/>
    <row r="291" s="62" customFormat="1" x14ac:dyDescent="0.25"/>
    <row r="292" s="62" customFormat="1" x14ac:dyDescent="0.25"/>
    <row r="293" s="62" customFormat="1" x14ac:dyDescent="0.25"/>
    <row r="294" s="62" customFormat="1" x14ac:dyDescent="0.25"/>
    <row r="295" s="62" customFormat="1" x14ac:dyDescent="0.25"/>
    <row r="296" s="62" customFormat="1" x14ac:dyDescent="0.25"/>
    <row r="297" s="62" customFormat="1" x14ac:dyDescent="0.25"/>
    <row r="298" s="62" customFormat="1" x14ac:dyDescent="0.25"/>
    <row r="299" s="62" customFormat="1" x14ac:dyDescent="0.25"/>
    <row r="300" s="62" customFormat="1" x14ac:dyDescent="0.25"/>
    <row r="301" s="62" customFormat="1" x14ac:dyDescent="0.25"/>
    <row r="302" s="62" customFormat="1" x14ac:dyDescent="0.25"/>
    <row r="303" s="62" customFormat="1" x14ac:dyDescent="0.25"/>
    <row r="304" s="62" customFormat="1" x14ac:dyDescent="0.25"/>
    <row r="305" s="62" customFormat="1" x14ac:dyDescent="0.25"/>
    <row r="306" s="62" customFormat="1" x14ac:dyDescent="0.25"/>
    <row r="307" s="62" customFormat="1" x14ac:dyDescent="0.25"/>
    <row r="308" s="62" customFormat="1" x14ac:dyDescent="0.25"/>
    <row r="309" s="62" customFormat="1" x14ac:dyDescent="0.25"/>
    <row r="310" s="62" customFormat="1" x14ac:dyDescent="0.25"/>
    <row r="311" s="62" customFormat="1" x14ac:dyDescent="0.25"/>
    <row r="312" s="62" customFormat="1" x14ac:dyDescent="0.25"/>
    <row r="313" s="62" customFormat="1" x14ac:dyDescent="0.25"/>
    <row r="314" s="62" customFormat="1" x14ac:dyDescent="0.25"/>
    <row r="315" s="62" customFormat="1" x14ac:dyDescent="0.25"/>
    <row r="316" s="62" customFormat="1" x14ac:dyDescent="0.25"/>
    <row r="317" s="62" customFormat="1" x14ac:dyDescent="0.25"/>
    <row r="318" s="62" customFormat="1" x14ac:dyDescent="0.25"/>
    <row r="319" s="62" customFormat="1" x14ac:dyDescent="0.25"/>
    <row r="320" s="62" customFormat="1" x14ac:dyDescent="0.25"/>
    <row r="321" s="62" customFormat="1" x14ac:dyDescent="0.25"/>
    <row r="322" s="62" customFormat="1" x14ac:dyDescent="0.25"/>
    <row r="323" s="62" customFormat="1" x14ac:dyDescent="0.25"/>
    <row r="324" s="62" customFormat="1" x14ac:dyDescent="0.25"/>
    <row r="325" s="62" customFormat="1" x14ac:dyDescent="0.25"/>
    <row r="326" s="62" customFormat="1" x14ac:dyDescent="0.25"/>
    <row r="327" s="62" customFormat="1" x14ac:dyDescent="0.25"/>
    <row r="328" s="62" customFormat="1" x14ac:dyDescent="0.25"/>
    <row r="329" s="62" customFormat="1" x14ac:dyDescent="0.25"/>
    <row r="330" s="62" customFormat="1" x14ac:dyDescent="0.25"/>
    <row r="331" s="62" customFormat="1" x14ac:dyDescent="0.25"/>
    <row r="332" s="62" customFormat="1" x14ac:dyDescent="0.25"/>
    <row r="333" s="62" customFormat="1" x14ac:dyDescent="0.25"/>
    <row r="334" s="62" customFormat="1" x14ac:dyDescent="0.25"/>
    <row r="335" s="62" customFormat="1" x14ac:dyDescent="0.25"/>
    <row r="336" s="62" customFormat="1" x14ac:dyDescent="0.25"/>
    <row r="337" s="62" customFormat="1" x14ac:dyDescent="0.25"/>
    <row r="338" s="62" customFormat="1" x14ac:dyDescent="0.25"/>
    <row r="339" s="62" customFormat="1" x14ac:dyDescent="0.25"/>
    <row r="340" s="62" customFormat="1" x14ac:dyDescent="0.25"/>
    <row r="341" s="62" customFormat="1" x14ac:dyDescent="0.25"/>
    <row r="342" s="62" customFormat="1" x14ac:dyDescent="0.25"/>
    <row r="343" s="62" customFormat="1" x14ac:dyDescent="0.25"/>
    <row r="344" s="62" customFormat="1" x14ac:dyDescent="0.25"/>
    <row r="345" s="62" customFormat="1" x14ac:dyDescent="0.25"/>
    <row r="346" s="62" customFormat="1" x14ac:dyDescent="0.25"/>
    <row r="347" s="62" customFormat="1" x14ac:dyDescent="0.25"/>
    <row r="348" s="62" customFormat="1" x14ac:dyDescent="0.25"/>
    <row r="349" s="62" customFormat="1" x14ac:dyDescent="0.25"/>
    <row r="350" s="62" customFormat="1" x14ac:dyDescent="0.25"/>
    <row r="351" s="62" customFormat="1" x14ac:dyDescent="0.25"/>
    <row r="352" s="62" customFormat="1" x14ac:dyDescent="0.25"/>
    <row r="353" s="62" customFormat="1" x14ac:dyDescent="0.25"/>
    <row r="354" s="62" customFormat="1" x14ac:dyDescent="0.25"/>
    <row r="355" s="62" customFormat="1" x14ac:dyDescent="0.25"/>
    <row r="356" s="62" customFormat="1" x14ac:dyDescent="0.25"/>
    <row r="357" s="62" customFormat="1" x14ac:dyDescent="0.25"/>
    <row r="358" s="62" customFormat="1" x14ac:dyDescent="0.25"/>
    <row r="359" s="62" customFormat="1" x14ac:dyDescent="0.25"/>
    <row r="360" s="62" customFormat="1" x14ac:dyDescent="0.25"/>
    <row r="361" s="62" customFormat="1" x14ac:dyDescent="0.25"/>
    <row r="362" s="62" customFormat="1" x14ac:dyDescent="0.25"/>
    <row r="363" s="62" customFormat="1" x14ac:dyDescent="0.25"/>
    <row r="364" s="62" customFormat="1" x14ac:dyDescent="0.25"/>
    <row r="365" s="62" customFormat="1" x14ac:dyDescent="0.25"/>
    <row r="366" s="62" customFormat="1" x14ac:dyDescent="0.25"/>
    <row r="367" s="62" customFormat="1" x14ac:dyDescent="0.25"/>
    <row r="368" s="62" customFormat="1" x14ac:dyDescent="0.25"/>
    <row r="369" s="62" customFormat="1" x14ac:dyDescent="0.25"/>
    <row r="370" s="62" customFormat="1" x14ac:dyDescent="0.25"/>
    <row r="371" s="62" customFormat="1" x14ac:dyDescent="0.25"/>
    <row r="372" s="62" customFormat="1" x14ac:dyDescent="0.25"/>
    <row r="373" s="62" customFormat="1" x14ac:dyDescent="0.25"/>
    <row r="374" s="62" customFormat="1" x14ac:dyDescent="0.25"/>
    <row r="375" s="62" customFormat="1" x14ac:dyDescent="0.25"/>
    <row r="376" s="62" customFormat="1" x14ac:dyDescent="0.25"/>
    <row r="377" s="62" customFormat="1" x14ac:dyDescent="0.25"/>
    <row r="378" s="62" customFormat="1" x14ac:dyDescent="0.25"/>
    <row r="379" s="62" customFormat="1" x14ac:dyDescent="0.25"/>
    <row r="380" s="62" customFormat="1" x14ac:dyDescent="0.25"/>
    <row r="381" s="62" customFormat="1" x14ac:dyDescent="0.25"/>
    <row r="382" s="62" customFormat="1" x14ac:dyDescent="0.25"/>
    <row r="383" s="62" customFormat="1" x14ac:dyDescent="0.25"/>
    <row r="384" s="62" customFormat="1" x14ac:dyDescent="0.25"/>
    <row r="385" s="62" customFormat="1" x14ac:dyDescent="0.25"/>
    <row r="386" s="62" customFormat="1" x14ac:dyDescent="0.25"/>
    <row r="387" s="62" customFormat="1" x14ac:dyDescent="0.25"/>
    <row r="388" s="62" customFormat="1" x14ac:dyDescent="0.25"/>
    <row r="389" s="62" customFormat="1" x14ac:dyDescent="0.25"/>
    <row r="390" s="62" customFormat="1" x14ac:dyDescent="0.25"/>
    <row r="391" s="62" customFormat="1" x14ac:dyDescent="0.25"/>
    <row r="392" s="62" customFormat="1" x14ac:dyDescent="0.25"/>
    <row r="393" s="62" customFormat="1" x14ac:dyDescent="0.25"/>
    <row r="394" s="62" customFormat="1" x14ac:dyDescent="0.25"/>
    <row r="395" s="62" customFormat="1" x14ac:dyDescent="0.25"/>
    <row r="396" s="62" customFormat="1" x14ac:dyDescent="0.25"/>
    <row r="397" s="62" customFormat="1" x14ac:dyDescent="0.25"/>
    <row r="398" s="62" customFormat="1" x14ac:dyDescent="0.25"/>
    <row r="399" s="62" customFormat="1" x14ac:dyDescent="0.25"/>
    <row r="400" s="62" customFormat="1" x14ac:dyDescent="0.25"/>
    <row r="401" s="62" customFormat="1" x14ac:dyDescent="0.25"/>
    <row r="402" s="62" customFormat="1" x14ac:dyDescent="0.25"/>
    <row r="403" s="62" customFormat="1" x14ac:dyDescent="0.25"/>
    <row r="404" s="62" customFormat="1" x14ac:dyDescent="0.25"/>
    <row r="405" s="62" customFormat="1" x14ac:dyDescent="0.25"/>
    <row r="406" s="62" customFormat="1" x14ac:dyDescent="0.25"/>
    <row r="407" s="62" customFormat="1" x14ac:dyDescent="0.25"/>
    <row r="408" s="62" customFormat="1" x14ac:dyDescent="0.25"/>
    <row r="409" s="62" customFormat="1" x14ac:dyDescent="0.25"/>
    <row r="410" s="62" customFormat="1" x14ac:dyDescent="0.25"/>
    <row r="411" s="62" customFormat="1" x14ac:dyDescent="0.25"/>
    <row r="412" s="62" customFormat="1" x14ac:dyDescent="0.25"/>
    <row r="413" s="62" customFormat="1" x14ac:dyDescent="0.25"/>
    <row r="414" s="62" customFormat="1" x14ac:dyDescent="0.25"/>
    <row r="415" s="62" customFormat="1" x14ac:dyDescent="0.25"/>
    <row r="416" s="62" customFormat="1" x14ac:dyDescent="0.25"/>
    <row r="417" s="62" customFormat="1" x14ac:dyDescent="0.25"/>
    <row r="418" s="62" customFormat="1" x14ac:dyDescent="0.25"/>
    <row r="419" s="62" customFormat="1" x14ac:dyDescent="0.25"/>
    <row r="420" s="62" customFormat="1" x14ac:dyDescent="0.25"/>
    <row r="421" s="62" customFormat="1" x14ac:dyDescent="0.25"/>
    <row r="422" s="62" customFormat="1" x14ac:dyDescent="0.25"/>
    <row r="423" s="62" customFormat="1" x14ac:dyDescent="0.25"/>
    <row r="424" s="62" customFormat="1" x14ac:dyDescent="0.25"/>
    <row r="425" s="62" customFormat="1" x14ac:dyDescent="0.25"/>
    <row r="426" s="62" customFormat="1" x14ac:dyDescent="0.25"/>
    <row r="427" s="62" customFormat="1" x14ac:dyDescent="0.25"/>
    <row r="428" s="62" customFormat="1" x14ac:dyDescent="0.25"/>
    <row r="429" s="62" customFormat="1" x14ac:dyDescent="0.25"/>
    <row r="430" s="62" customFormat="1" x14ac:dyDescent="0.25"/>
    <row r="431" s="62" customFormat="1" x14ac:dyDescent="0.25"/>
    <row r="432" s="62" customFormat="1" x14ac:dyDescent="0.25"/>
    <row r="433" s="62" customFormat="1" x14ac:dyDescent="0.25"/>
    <row r="434" s="62" customFormat="1" x14ac:dyDescent="0.25"/>
    <row r="435" s="62" customFormat="1" x14ac:dyDescent="0.25"/>
    <row r="436" s="62" customFormat="1" x14ac:dyDescent="0.25"/>
    <row r="437" s="62" customFormat="1" x14ac:dyDescent="0.25"/>
    <row r="438" s="62" customFormat="1" x14ac:dyDescent="0.25"/>
    <row r="439" s="62" customFormat="1" x14ac:dyDescent="0.25"/>
    <row r="440" s="62" customFormat="1" x14ac:dyDescent="0.25"/>
    <row r="441" s="62" customFormat="1" x14ac:dyDescent="0.25"/>
    <row r="442" s="62" customFormat="1" x14ac:dyDescent="0.25"/>
    <row r="443" s="62" customFormat="1" x14ac:dyDescent="0.25"/>
    <row r="444" s="62" customFormat="1" x14ac:dyDescent="0.25"/>
    <row r="445" s="62" customFormat="1" x14ac:dyDescent="0.25"/>
    <row r="446" s="62" customFormat="1" x14ac:dyDescent="0.25"/>
    <row r="447" s="62" customFormat="1" x14ac:dyDescent="0.25"/>
    <row r="448" s="62" customFormat="1" x14ac:dyDescent="0.25"/>
    <row r="449" s="62" customFormat="1" x14ac:dyDescent="0.25"/>
    <row r="450" s="62" customFormat="1" x14ac:dyDescent="0.25"/>
    <row r="451" s="62" customFormat="1" x14ac:dyDescent="0.25"/>
    <row r="452" s="62" customFormat="1" x14ac:dyDescent="0.25"/>
    <row r="453" s="62" customFormat="1" x14ac:dyDescent="0.25"/>
    <row r="454" s="62" customFormat="1" x14ac:dyDescent="0.25"/>
    <row r="455" s="62" customFormat="1" x14ac:dyDescent="0.25"/>
    <row r="456" s="62" customFormat="1" x14ac:dyDescent="0.25"/>
    <row r="457" s="62" customFormat="1" x14ac:dyDescent="0.25"/>
    <row r="458" s="62" customFormat="1" x14ac:dyDescent="0.25"/>
    <row r="459" s="62" customFormat="1" x14ac:dyDescent="0.25"/>
    <row r="460" s="62" customFormat="1" x14ac:dyDescent="0.25"/>
    <row r="461" s="62" customFormat="1" x14ac:dyDescent="0.25"/>
    <row r="462" s="62" customFormat="1" x14ac:dyDescent="0.25"/>
    <row r="463" s="62" customFormat="1" x14ac:dyDescent="0.25"/>
    <row r="464" s="62" customFormat="1" x14ac:dyDescent="0.25"/>
    <row r="465" s="62" customFormat="1" x14ac:dyDescent="0.25"/>
    <row r="466" s="62" customFormat="1" x14ac:dyDescent="0.25"/>
    <row r="467" s="62" customFormat="1" x14ac:dyDescent="0.25"/>
    <row r="468" s="62" customFormat="1" x14ac:dyDescent="0.25"/>
    <row r="469" s="62" customFormat="1" x14ac:dyDescent="0.25"/>
    <row r="470" s="62" customFormat="1" x14ac:dyDescent="0.25"/>
    <row r="471" s="62" customFormat="1" x14ac:dyDescent="0.25"/>
    <row r="472" s="62" customFormat="1" x14ac:dyDescent="0.25"/>
    <row r="473" s="62" customFormat="1" x14ac:dyDescent="0.25"/>
    <row r="474" s="62" customFormat="1" x14ac:dyDescent="0.25"/>
    <row r="475" s="62" customFormat="1" x14ac:dyDescent="0.25"/>
    <row r="476" s="62" customFormat="1" x14ac:dyDescent="0.25"/>
    <row r="477" s="62" customFormat="1" x14ac:dyDescent="0.25"/>
    <row r="478" s="62" customFormat="1" x14ac:dyDescent="0.25"/>
    <row r="479" s="62" customFormat="1" x14ac:dyDescent="0.25"/>
    <row r="480" s="62" customFormat="1" x14ac:dyDescent="0.25"/>
    <row r="481" s="62" customFormat="1" x14ac:dyDescent="0.25"/>
    <row r="482" s="62" customFormat="1" x14ac:dyDescent="0.25"/>
    <row r="483" s="62" customFormat="1" x14ac:dyDescent="0.25"/>
    <row r="484" s="62" customFormat="1" x14ac:dyDescent="0.25"/>
    <row r="485" s="62" customFormat="1" x14ac:dyDescent="0.25"/>
    <row r="486" s="62" customFormat="1" x14ac:dyDescent="0.25"/>
    <row r="487" s="62" customFormat="1" x14ac:dyDescent="0.25"/>
    <row r="488" s="62" customFormat="1" x14ac:dyDescent="0.25"/>
    <row r="489" s="62" customFormat="1" x14ac:dyDescent="0.25"/>
    <row r="490" s="62" customFormat="1" x14ac:dyDescent="0.25"/>
    <row r="491" s="62" customFormat="1" x14ac:dyDescent="0.25"/>
    <row r="492" s="62" customFormat="1" x14ac:dyDescent="0.25"/>
    <row r="493" s="62" customFormat="1" x14ac:dyDescent="0.25"/>
    <row r="494" s="62" customFormat="1" x14ac:dyDescent="0.25"/>
    <row r="495" s="62" customFormat="1" x14ac:dyDescent="0.25"/>
    <row r="496" s="62" customFormat="1" x14ac:dyDescent="0.25"/>
    <row r="497" s="62" customFormat="1" x14ac:dyDescent="0.25"/>
    <row r="498" s="62" customFormat="1" x14ac:dyDescent="0.25"/>
    <row r="499" s="62" customFormat="1" x14ac:dyDescent="0.25"/>
    <row r="500" s="62" customFormat="1" x14ac:dyDescent="0.25"/>
    <row r="501" s="62" customFormat="1" x14ac:dyDescent="0.25"/>
    <row r="502" s="62" customFormat="1" x14ac:dyDescent="0.25"/>
    <row r="503" s="62" customFormat="1" x14ac:dyDescent="0.25"/>
    <row r="504" s="62" customFormat="1" x14ac:dyDescent="0.25"/>
    <row r="505" s="62" customFormat="1" x14ac:dyDescent="0.25"/>
    <row r="506" s="62" customFormat="1" x14ac:dyDescent="0.25"/>
    <row r="507" s="62" customFormat="1" x14ac:dyDescent="0.25"/>
    <row r="508" s="62" customFormat="1" x14ac:dyDescent="0.25"/>
    <row r="509" s="62" customFormat="1" x14ac:dyDescent="0.25"/>
    <row r="510" s="62" customFormat="1" x14ac:dyDescent="0.25"/>
    <row r="511" s="62" customFormat="1" x14ac:dyDescent="0.25"/>
    <row r="512" s="62" customFormat="1" x14ac:dyDescent="0.25"/>
    <row r="513" s="62" customFormat="1" x14ac:dyDescent="0.25"/>
    <row r="514" s="62" customFormat="1" x14ac:dyDescent="0.25"/>
    <row r="515" s="62" customFormat="1" x14ac:dyDescent="0.25"/>
    <row r="516" s="62" customFormat="1" x14ac:dyDescent="0.25"/>
    <row r="517" s="62" customFormat="1" x14ac:dyDescent="0.25"/>
    <row r="518" s="62" customFormat="1" x14ac:dyDescent="0.25"/>
    <row r="519" s="62" customFormat="1" x14ac:dyDescent="0.25"/>
    <row r="520" s="62" customFormat="1" x14ac:dyDescent="0.25"/>
    <row r="521" s="62" customFormat="1" x14ac:dyDescent="0.25"/>
    <row r="522" s="62" customFormat="1" x14ac:dyDescent="0.25"/>
    <row r="523" s="62" customFormat="1" x14ac:dyDescent="0.25"/>
    <row r="524" s="62" customFormat="1" x14ac:dyDescent="0.25"/>
    <row r="525" s="62" customFormat="1" x14ac:dyDescent="0.25"/>
    <row r="526" s="62" customFormat="1" x14ac:dyDescent="0.25"/>
    <row r="527" s="62" customFormat="1" x14ac:dyDescent="0.25"/>
    <row r="528" s="62" customFormat="1" x14ac:dyDescent="0.25"/>
    <row r="529" s="62" customFormat="1" x14ac:dyDescent="0.25"/>
    <row r="530" s="62" customFormat="1" x14ac:dyDescent="0.25"/>
    <row r="531" s="62" customFormat="1" x14ac:dyDescent="0.25"/>
    <row r="532" s="62" customFormat="1" x14ac:dyDescent="0.25"/>
    <row r="533" s="62" customFormat="1" x14ac:dyDescent="0.25"/>
    <row r="534" s="62" customFormat="1" x14ac:dyDescent="0.25"/>
    <row r="535" s="62" customFormat="1" x14ac:dyDescent="0.25"/>
    <row r="536" s="62" customFormat="1" x14ac:dyDescent="0.25"/>
    <row r="537" s="62" customFormat="1" x14ac:dyDescent="0.25"/>
    <row r="538" s="62" customFormat="1" x14ac:dyDescent="0.25"/>
    <row r="539" s="62" customFormat="1" x14ac:dyDescent="0.25"/>
    <row r="540" s="62" customFormat="1" x14ac:dyDescent="0.25"/>
    <row r="541" s="62" customFormat="1" x14ac:dyDescent="0.25"/>
    <row r="542" s="62" customFormat="1" x14ac:dyDescent="0.25"/>
    <row r="543" s="62" customFormat="1" x14ac:dyDescent="0.25"/>
    <row r="544" s="62" customFormat="1" x14ac:dyDescent="0.25"/>
    <row r="545" s="62" customFormat="1" x14ac:dyDescent="0.25"/>
    <row r="546" s="62" customFormat="1" x14ac:dyDescent="0.25"/>
    <row r="547" s="62" customFormat="1" x14ac:dyDescent="0.25"/>
    <row r="548" s="62" customFormat="1" x14ac:dyDescent="0.25"/>
    <row r="549" s="62" customFormat="1" x14ac:dyDescent="0.25"/>
    <row r="550" s="62" customFormat="1" x14ac:dyDescent="0.25"/>
    <row r="551" s="62" customFormat="1" x14ac:dyDescent="0.25"/>
    <row r="552" s="62" customFormat="1" x14ac:dyDescent="0.25"/>
    <row r="553" s="62" customFormat="1" x14ac:dyDescent="0.25"/>
    <row r="554" s="62" customFormat="1" x14ac:dyDescent="0.25"/>
    <row r="555" s="62" customFormat="1" x14ac:dyDescent="0.25"/>
    <row r="556" s="62" customFormat="1" x14ac:dyDescent="0.25"/>
    <row r="557" s="62" customFormat="1" x14ac:dyDescent="0.25"/>
    <row r="558" s="62" customFormat="1" x14ac:dyDescent="0.25"/>
    <row r="559" s="62" customFormat="1" x14ac:dyDescent="0.25"/>
    <row r="560" s="62" customFormat="1" x14ac:dyDescent="0.25"/>
    <row r="561" s="62" customFormat="1" x14ac:dyDescent="0.25"/>
    <row r="562" s="62" customFormat="1" x14ac:dyDescent="0.25"/>
    <row r="563" s="62" customFormat="1" x14ac:dyDescent="0.25"/>
    <row r="564" s="62" customFormat="1" x14ac:dyDescent="0.25"/>
    <row r="565" s="62" customFormat="1" x14ac:dyDescent="0.25"/>
    <row r="566" s="62" customFormat="1" x14ac:dyDescent="0.25"/>
    <row r="567" s="62" customFormat="1" x14ac:dyDescent="0.25"/>
    <row r="568" s="62" customFormat="1" x14ac:dyDescent="0.25"/>
    <row r="569" s="62" customFormat="1" x14ac:dyDescent="0.25"/>
    <row r="570" s="62" customFormat="1" x14ac:dyDescent="0.25"/>
    <row r="571" s="62" customFormat="1" x14ac:dyDescent="0.25"/>
    <row r="572" s="62" customFormat="1" x14ac:dyDescent="0.25"/>
    <row r="573" s="62" customFormat="1" x14ac:dyDescent="0.25"/>
    <row r="574" s="62" customFormat="1" x14ac:dyDescent="0.25"/>
    <row r="575" s="62" customFormat="1" x14ac:dyDescent="0.25"/>
    <row r="576" s="62" customFormat="1" x14ac:dyDescent="0.25"/>
    <row r="577" s="62" customFormat="1" x14ac:dyDescent="0.25"/>
    <row r="578" s="62" customFormat="1" x14ac:dyDescent="0.25"/>
    <row r="579" s="62" customFormat="1" x14ac:dyDescent="0.25"/>
    <row r="580" s="62" customFormat="1" x14ac:dyDescent="0.25"/>
    <row r="581" s="62" customFormat="1" x14ac:dyDescent="0.25"/>
    <row r="582" s="62" customFormat="1" x14ac:dyDescent="0.25"/>
    <row r="583" s="62" customFormat="1" x14ac:dyDescent="0.25"/>
    <row r="584" s="62" customFormat="1" x14ac:dyDescent="0.25"/>
    <row r="585" s="62" customFormat="1" x14ac:dyDescent="0.25"/>
    <row r="586" s="62" customFormat="1" x14ac:dyDescent="0.25"/>
    <row r="587" s="62" customFormat="1" x14ac:dyDescent="0.25"/>
    <row r="588" s="62" customFormat="1" x14ac:dyDescent="0.25"/>
    <row r="589" s="62" customFormat="1" x14ac:dyDescent="0.25"/>
    <row r="590" s="62" customFormat="1" x14ac:dyDescent="0.25"/>
    <row r="591" s="62" customFormat="1" x14ac:dyDescent="0.25"/>
    <row r="592" s="62" customFormat="1" x14ac:dyDescent="0.25"/>
    <row r="593" s="62" customFormat="1" x14ac:dyDescent="0.25"/>
    <row r="594" s="62" customFormat="1" x14ac:dyDescent="0.25"/>
    <row r="595" s="62" customFormat="1" x14ac:dyDescent="0.25"/>
    <row r="596" s="62" customFormat="1" x14ac:dyDescent="0.25"/>
    <row r="597" s="62" customFormat="1" x14ac:dyDescent="0.25"/>
    <row r="598" s="62" customFormat="1" x14ac:dyDescent="0.25"/>
    <row r="599" s="62" customFormat="1" x14ac:dyDescent="0.25"/>
    <row r="600" s="62" customFormat="1" x14ac:dyDescent="0.25"/>
    <row r="601" s="62" customFormat="1" x14ac:dyDescent="0.25"/>
    <row r="602" s="62" customFormat="1" x14ac:dyDescent="0.25"/>
    <row r="603" s="62" customFormat="1" x14ac:dyDescent="0.25"/>
    <row r="604" s="62" customFormat="1" x14ac:dyDescent="0.25"/>
    <row r="605" s="62" customFormat="1" x14ac:dyDescent="0.25"/>
    <row r="606" s="62" customFormat="1" x14ac:dyDescent="0.25"/>
    <row r="607" s="62" customFormat="1" x14ac:dyDescent="0.25"/>
    <row r="608" s="62" customFormat="1" x14ac:dyDescent="0.25"/>
    <row r="609" s="62" customFormat="1" x14ac:dyDescent="0.25"/>
    <row r="610" s="62" customFormat="1" x14ac:dyDescent="0.25"/>
    <row r="611" s="62" customFormat="1" x14ac:dyDescent="0.25"/>
    <row r="612" s="62" customFormat="1" x14ac:dyDescent="0.25"/>
    <row r="613" s="62" customFormat="1" x14ac:dyDescent="0.25"/>
    <row r="614" s="62" customFormat="1" x14ac:dyDescent="0.25"/>
    <row r="615" s="62" customFormat="1" x14ac:dyDescent="0.25"/>
    <row r="616" s="62" customFormat="1" x14ac:dyDescent="0.25"/>
    <row r="617" s="62" customFormat="1" x14ac:dyDescent="0.25"/>
    <row r="618" s="62" customFormat="1" x14ac:dyDescent="0.25"/>
    <row r="619" s="62" customFormat="1" x14ac:dyDescent="0.25"/>
    <row r="620" s="62" customFormat="1" x14ac:dyDescent="0.25"/>
    <row r="621" s="62" customFormat="1" x14ac:dyDescent="0.25"/>
    <row r="622" s="62" customFormat="1" x14ac:dyDescent="0.25"/>
    <row r="623" s="62" customFormat="1" x14ac:dyDescent="0.25"/>
    <row r="624" s="62" customFormat="1" x14ac:dyDescent="0.25"/>
    <row r="625" s="62" customFormat="1" x14ac:dyDescent="0.25"/>
    <row r="626" s="62" customFormat="1" x14ac:dyDescent="0.25"/>
    <row r="627" s="62" customFormat="1" x14ac:dyDescent="0.25"/>
    <row r="628" s="62" customFormat="1" x14ac:dyDescent="0.25"/>
    <row r="629" s="62" customFormat="1" x14ac:dyDescent="0.25"/>
    <row r="630" s="62" customFormat="1" x14ac:dyDescent="0.25"/>
    <row r="631" s="62" customFormat="1" x14ac:dyDescent="0.25"/>
    <row r="632" s="62" customFormat="1" x14ac:dyDescent="0.25"/>
    <row r="633" s="62" customFormat="1" x14ac:dyDescent="0.25"/>
    <row r="634" s="62" customFormat="1" x14ac:dyDescent="0.25"/>
    <row r="635" s="62" customFormat="1" x14ac:dyDescent="0.25"/>
    <row r="636" s="62" customFormat="1" x14ac:dyDescent="0.25"/>
    <row r="637" s="62" customFormat="1" x14ac:dyDescent="0.25"/>
    <row r="638" s="62" customFormat="1" x14ac:dyDescent="0.25"/>
    <row r="639" s="62" customFormat="1" x14ac:dyDescent="0.25"/>
    <row r="640" s="62" customFormat="1" x14ac:dyDescent="0.25"/>
    <row r="641" s="62" customFormat="1" x14ac:dyDescent="0.25"/>
    <row r="642" s="62" customFormat="1" x14ac:dyDescent="0.25"/>
    <row r="643" s="62" customFormat="1" x14ac:dyDescent="0.25"/>
    <row r="644" s="62" customFormat="1" x14ac:dyDescent="0.25"/>
    <row r="645" s="62" customFormat="1" x14ac:dyDescent="0.25"/>
    <row r="646" s="62" customFormat="1" x14ac:dyDescent="0.25"/>
    <row r="647" s="62" customFormat="1" x14ac:dyDescent="0.25"/>
    <row r="648" s="62" customFormat="1" x14ac:dyDescent="0.25"/>
    <row r="649" s="62" customFormat="1" x14ac:dyDescent="0.25"/>
    <row r="650" s="62" customFormat="1" x14ac:dyDescent="0.25"/>
    <row r="651" s="62" customFormat="1" x14ac:dyDescent="0.25"/>
    <row r="652" s="62" customFormat="1" x14ac:dyDescent="0.25"/>
    <row r="653" s="62" customFormat="1" x14ac:dyDescent="0.25"/>
    <row r="654" s="62" customFormat="1" x14ac:dyDescent="0.25"/>
    <row r="655" s="62" customFormat="1" x14ac:dyDescent="0.25"/>
    <row r="656" s="62" customFormat="1" x14ac:dyDescent="0.25"/>
    <row r="657" s="62" customFormat="1" x14ac:dyDescent="0.25"/>
    <row r="658" s="62" customFormat="1" x14ac:dyDescent="0.25"/>
    <row r="659" s="62" customFormat="1" x14ac:dyDescent="0.25"/>
    <row r="660" s="62" customFormat="1" x14ac:dyDescent="0.25"/>
    <row r="661" s="62" customFormat="1" x14ac:dyDescent="0.25"/>
    <row r="662" s="62" customFormat="1" x14ac:dyDescent="0.25"/>
    <row r="663" s="62" customFormat="1" x14ac:dyDescent="0.25"/>
    <row r="664" s="62" customFormat="1" x14ac:dyDescent="0.25"/>
    <row r="665" s="62" customFormat="1" x14ac:dyDescent="0.25"/>
    <row r="666" s="62" customFormat="1" x14ac:dyDescent="0.25"/>
    <row r="667" s="62" customFormat="1" x14ac:dyDescent="0.25"/>
    <row r="668" s="62" customFormat="1" x14ac:dyDescent="0.25"/>
    <row r="669" s="62" customFormat="1" x14ac:dyDescent="0.25"/>
    <row r="670" s="62" customFormat="1" x14ac:dyDescent="0.25"/>
    <row r="671" s="62" customFormat="1" x14ac:dyDescent="0.25"/>
    <row r="672" s="62" customFormat="1" x14ac:dyDescent="0.25"/>
    <row r="673" s="62" customFormat="1" x14ac:dyDescent="0.25"/>
    <row r="674" s="62" customFormat="1" x14ac:dyDescent="0.25"/>
    <row r="675" s="62" customFormat="1" x14ac:dyDescent="0.25"/>
    <row r="676" s="62" customFormat="1" x14ac:dyDescent="0.25"/>
    <row r="677" s="62" customFormat="1" x14ac:dyDescent="0.25"/>
    <row r="678" s="62" customFormat="1" x14ac:dyDescent="0.25"/>
    <row r="679" s="62" customFormat="1" x14ac:dyDescent="0.25"/>
    <row r="680" s="62" customFormat="1" x14ac:dyDescent="0.25"/>
    <row r="681" s="62" customFormat="1" x14ac:dyDescent="0.25"/>
    <row r="682" s="62" customFormat="1" x14ac:dyDescent="0.25"/>
    <row r="683" s="62" customFormat="1" x14ac:dyDescent="0.25"/>
    <row r="684" s="62" customFormat="1" x14ac:dyDescent="0.25"/>
    <row r="685" s="62" customFormat="1" x14ac:dyDescent="0.25"/>
    <row r="686" s="62" customFormat="1" x14ac:dyDescent="0.25"/>
    <row r="687" s="62" customFormat="1" x14ac:dyDescent="0.25"/>
    <row r="688" s="62" customFormat="1" x14ac:dyDescent="0.25"/>
    <row r="689" s="62" customFormat="1" x14ac:dyDescent="0.25"/>
    <row r="690" s="62" customFormat="1" x14ac:dyDescent="0.25"/>
    <row r="691" s="62" customFormat="1" x14ac:dyDescent="0.25"/>
    <row r="692" s="62" customFormat="1" x14ac:dyDescent="0.25"/>
    <row r="693" s="62" customFormat="1" x14ac:dyDescent="0.25"/>
    <row r="694" s="62" customFormat="1" x14ac:dyDescent="0.25"/>
    <row r="695" s="62" customFormat="1" x14ac:dyDescent="0.25"/>
    <row r="696" s="62" customFormat="1" x14ac:dyDescent="0.25"/>
    <row r="697" s="62" customFormat="1" x14ac:dyDescent="0.25"/>
    <row r="698" s="62" customFormat="1" x14ac:dyDescent="0.25"/>
    <row r="699" s="62" customFormat="1" x14ac:dyDescent="0.25"/>
    <row r="700" s="62" customFormat="1" x14ac:dyDescent="0.25"/>
    <row r="701" s="62" customFormat="1" x14ac:dyDescent="0.25"/>
    <row r="702" s="62" customFormat="1" x14ac:dyDescent="0.25"/>
    <row r="703" s="62" customFormat="1" x14ac:dyDescent="0.25"/>
    <row r="704" s="62" customFormat="1" x14ac:dyDescent="0.25"/>
    <row r="705" s="62" customFormat="1" x14ac:dyDescent="0.25"/>
    <row r="706" s="62" customFormat="1" x14ac:dyDescent="0.25"/>
    <row r="707" s="62" customFormat="1" x14ac:dyDescent="0.25"/>
    <row r="708" s="62" customFormat="1" x14ac:dyDescent="0.25"/>
    <row r="709" s="62" customFormat="1" x14ac:dyDescent="0.25"/>
    <row r="710" s="62" customFormat="1" x14ac:dyDescent="0.25"/>
    <row r="711" s="62" customFormat="1" x14ac:dyDescent="0.25"/>
    <row r="712" s="62" customFormat="1" x14ac:dyDescent="0.25"/>
    <row r="713" s="62" customFormat="1" x14ac:dyDescent="0.25"/>
    <row r="714" s="62" customFormat="1" x14ac:dyDescent="0.25"/>
    <row r="715" s="62" customFormat="1" x14ac:dyDescent="0.25"/>
    <row r="716" s="62" customFormat="1" x14ac:dyDescent="0.25"/>
    <row r="717" s="62" customFormat="1" x14ac:dyDescent="0.25"/>
    <row r="718" s="62" customFormat="1" x14ac:dyDescent="0.25"/>
    <row r="719" s="62" customFormat="1" x14ac:dyDescent="0.25"/>
    <row r="720" s="62" customFormat="1" x14ac:dyDescent="0.25"/>
    <row r="721" s="62" customFormat="1" x14ac:dyDescent="0.25"/>
    <row r="722" s="62" customFormat="1" x14ac:dyDescent="0.25"/>
    <row r="723" s="62" customFormat="1" x14ac:dyDescent="0.25"/>
    <row r="724" s="62" customFormat="1" x14ac:dyDescent="0.25"/>
    <row r="725" s="62" customFormat="1" x14ac:dyDescent="0.25"/>
    <row r="726" s="62" customFormat="1" x14ac:dyDescent="0.25"/>
    <row r="727" s="62" customFormat="1" x14ac:dyDescent="0.25"/>
    <row r="728" s="62" customFormat="1" x14ac:dyDescent="0.25"/>
    <row r="729" s="62" customFormat="1" x14ac:dyDescent="0.25"/>
    <row r="730" s="62" customFormat="1" x14ac:dyDescent="0.25"/>
    <row r="731" s="62" customFormat="1" x14ac:dyDescent="0.25"/>
    <row r="732" s="62" customFormat="1" x14ac:dyDescent="0.25"/>
    <row r="733" s="62" customFormat="1" x14ac:dyDescent="0.25"/>
    <row r="734" s="62" customFormat="1" x14ac:dyDescent="0.25"/>
    <row r="735" s="62" customFormat="1" x14ac:dyDescent="0.25"/>
    <row r="736" s="62" customFormat="1" x14ac:dyDescent="0.25"/>
    <row r="737" s="62" customFormat="1" x14ac:dyDescent="0.25"/>
    <row r="738" s="62" customFormat="1" x14ac:dyDescent="0.25"/>
    <row r="739" s="62" customFormat="1" x14ac:dyDescent="0.25"/>
    <row r="740" s="62" customFormat="1" x14ac:dyDescent="0.25"/>
    <row r="741" s="62" customFormat="1" x14ac:dyDescent="0.25"/>
    <row r="742" s="62" customFormat="1" x14ac:dyDescent="0.25"/>
    <row r="743" s="62" customFormat="1" x14ac:dyDescent="0.25"/>
    <row r="744" s="62" customFormat="1" x14ac:dyDescent="0.25"/>
    <row r="745" s="62" customFormat="1" x14ac:dyDescent="0.25"/>
    <row r="746" s="62" customFormat="1" x14ac:dyDescent="0.25"/>
    <row r="747" s="62" customFormat="1" x14ac:dyDescent="0.25"/>
    <row r="748" s="62" customFormat="1" x14ac:dyDescent="0.25"/>
    <row r="749" s="62" customFormat="1" x14ac:dyDescent="0.25"/>
    <row r="750" s="62" customFormat="1" x14ac:dyDescent="0.25"/>
    <row r="751" s="62" customFormat="1" x14ac:dyDescent="0.25"/>
    <row r="752" s="62" customFormat="1" x14ac:dyDescent="0.25"/>
    <row r="753" s="62" customFormat="1" x14ac:dyDescent="0.25"/>
    <row r="754" s="62" customFormat="1" x14ac:dyDescent="0.25"/>
    <row r="755" s="62" customFormat="1" x14ac:dyDescent="0.25"/>
    <row r="756" s="62" customFormat="1" x14ac:dyDescent="0.25"/>
    <row r="757" s="62" customFormat="1" x14ac:dyDescent="0.25"/>
    <row r="758" s="62" customFormat="1" x14ac:dyDescent="0.25"/>
    <row r="759" s="62" customFormat="1" x14ac:dyDescent="0.25"/>
    <row r="760" s="62" customFormat="1" x14ac:dyDescent="0.25"/>
    <row r="761" s="62" customFormat="1" x14ac:dyDescent="0.25"/>
    <row r="762" s="62" customFormat="1" x14ac:dyDescent="0.25"/>
    <row r="763" s="62" customFormat="1" x14ac:dyDescent="0.25"/>
    <row r="764" s="62" customFormat="1" x14ac:dyDescent="0.25"/>
    <row r="765" s="62" customFormat="1" x14ac:dyDescent="0.25"/>
    <row r="766" s="62" customFormat="1" x14ac:dyDescent="0.25"/>
    <row r="767" s="62" customFormat="1" x14ac:dyDescent="0.25"/>
    <row r="768" s="62" customFormat="1" x14ac:dyDescent="0.25"/>
    <row r="769" s="62" customFormat="1" x14ac:dyDescent="0.25"/>
    <row r="770" s="62" customFormat="1" x14ac:dyDescent="0.25"/>
    <row r="771" s="62" customFormat="1" x14ac:dyDescent="0.25"/>
    <row r="772" s="62" customFormat="1" x14ac:dyDescent="0.25"/>
    <row r="773" s="62" customFormat="1" x14ac:dyDescent="0.25"/>
    <row r="774" s="62" customFormat="1" x14ac:dyDescent="0.25"/>
    <row r="775" s="62" customFormat="1" x14ac:dyDescent="0.25"/>
    <row r="776" s="62" customFormat="1" x14ac:dyDescent="0.25"/>
    <row r="777" s="62" customFormat="1" x14ac:dyDescent="0.25"/>
    <row r="778" s="62" customFormat="1" x14ac:dyDescent="0.25"/>
    <row r="779" s="62" customFormat="1" x14ac:dyDescent="0.25"/>
    <row r="780" s="62" customFormat="1" x14ac:dyDescent="0.25"/>
    <row r="781" s="62" customFormat="1" x14ac:dyDescent="0.25"/>
    <row r="782" s="62" customFormat="1" x14ac:dyDescent="0.25"/>
    <row r="783" s="62" customFormat="1" x14ac:dyDescent="0.25"/>
    <row r="784" s="62" customFormat="1" x14ac:dyDescent="0.25"/>
    <row r="785" s="62" customFormat="1" x14ac:dyDescent="0.25"/>
    <row r="786" s="62" customFormat="1" x14ac:dyDescent="0.25"/>
    <row r="787" s="62" customFormat="1" x14ac:dyDescent="0.25"/>
    <row r="788" s="62" customFormat="1" x14ac:dyDescent="0.25"/>
    <row r="789" s="62" customFormat="1" x14ac:dyDescent="0.25"/>
    <row r="790" s="62" customFormat="1" x14ac:dyDescent="0.25"/>
    <row r="791" s="62" customFormat="1" x14ac:dyDescent="0.25"/>
    <row r="792" s="62" customFormat="1" x14ac:dyDescent="0.25"/>
    <row r="793" s="62" customFormat="1" x14ac:dyDescent="0.25"/>
    <row r="794" s="62" customFormat="1" x14ac:dyDescent="0.25"/>
    <row r="795" s="62" customFormat="1" x14ac:dyDescent="0.25"/>
    <row r="796" s="62" customFormat="1" x14ac:dyDescent="0.25"/>
    <row r="797" s="62" customFormat="1" x14ac:dyDescent="0.25"/>
    <row r="798" s="62" customFormat="1" x14ac:dyDescent="0.25"/>
    <row r="799" s="62" customFormat="1" x14ac:dyDescent="0.25"/>
    <row r="800" s="62" customFormat="1" x14ac:dyDescent="0.25"/>
    <row r="801" s="62" customFormat="1" x14ac:dyDescent="0.25"/>
    <row r="802" s="62" customFormat="1" x14ac:dyDescent="0.25"/>
    <row r="803" s="62" customFormat="1" x14ac:dyDescent="0.25"/>
    <row r="804" s="62" customFormat="1" x14ac:dyDescent="0.25"/>
    <row r="805" s="62" customFormat="1" x14ac:dyDescent="0.25"/>
    <row r="806" s="62" customFormat="1" x14ac:dyDescent="0.25"/>
    <row r="807" s="62" customFormat="1" x14ac:dyDescent="0.25"/>
    <row r="808" s="62" customFormat="1" x14ac:dyDescent="0.25"/>
    <row r="809" s="62" customFormat="1" x14ac:dyDescent="0.25"/>
    <row r="810" s="62" customFormat="1" x14ac:dyDescent="0.25"/>
    <row r="811" s="62" customFormat="1" x14ac:dyDescent="0.25"/>
    <row r="812" s="62" customFormat="1" x14ac:dyDescent="0.25"/>
    <row r="813" s="62" customFormat="1" x14ac:dyDescent="0.25"/>
    <row r="814" s="62" customFormat="1" x14ac:dyDescent="0.25"/>
    <row r="815" s="62" customFormat="1" x14ac:dyDescent="0.25"/>
    <row r="816" s="62" customFormat="1" x14ac:dyDescent="0.25"/>
    <row r="817" s="62" customFormat="1" x14ac:dyDescent="0.25"/>
    <row r="818" s="62" customFormat="1" x14ac:dyDescent="0.25"/>
    <row r="819" s="62" customFormat="1" x14ac:dyDescent="0.25"/>
    <row r="820" s="62" customFormat="1" x14ac:dyDescent="0.25"/>
    <row r="821" s="62" customFormat="1" x14ac:dyDescent="0.25"/>
    <row r="822" s="62" customFormat="1" x14ac:dyDescent="0.25"/>
    <row r="823" s="62" customFormat="1" x14ac:dyDescent="0.25"/>
    <row r="824" s="62" customFormat="1" x14ac:dyDescent="0.25"/>
    <row r="825" s="62" customFormat="1" x14ac:dyDescent="0.25"/>
    <row r="826" s="62" customFormat="1" x14ac:dyDescent="0.25"/>
    <row r="827" s="62" customFormat="1" x14ac:dyDescent="0.25"/>
    <row r="828" s="62" customFormat="1" x14ac:dyDescent="0.25"/>
    <row r="829" s="62" customFormat="1" x14ac:dyDescent="0.25"/>
    <row r="830" s="62" customFormat="1" x14ac:dyDescent="0.25"/>
    <row r="831" s="62" customFormat="1" x14ac:dyDescent="0.25"/>
    <row r="832" s="62" customFormat="1" x14ac:dyDescent="0.25"/>
    <row r="833" s="62" customFormat="1" x14ac:dyDescent="0.25"/>
    <row r="834" s="62" customFormat="1" x14ac:dyDescent="0.25"/>
    <row r="835" s="62" customFormat="1" x14ac:dyDescent="0.25"/>
    <row r="836" s="62" customFormat="1" x14ac:dyDescent="0.25"/>
    <row r="837" s="62" customFormat="1" x14ac:dyDescent="0.25"/>
    <row r="838" s="62" customFormat="1" x14ac:dyDescent="0.25"/>
    <row r="839" s="62" customFormat="1" x14ac:dyDescent="0.25"/>
    <row r="840" s="62" customFormat="1" x14ac:dyDescent="0.25"/>
    <row r="841" s="62" customFormat="1" x14ac:dyDescent="0.25"/>
    <row r="842" s="62" customFormat="1" x14ac:dyDescent="0.25"/>
    <row r="843" s="62" customFormat="1" x14ac:dyDescent="0.25"/>
    <row r="844" s="62" customFormat="1" x14ac:dyDescent="0.25"/>
    <row r="845" s="62" customFormat="1" x14ac:dyDescent="0.25"/>
    <row r="846" s="62" customFormat="1" x14ac:dyDescent="0.25"/>
    <row r="847" s="62" customFormat="1" x14ac:dyDescent="0.25"/>
    <row r="848" s="62" customFormat="1" x14ac:dyDescent="0.25"/>
    <row r="849" s="62" customFormat="1" x14ac:dyDescent="0.25"/>
    <row r="850" s="62" customFormat="1" x14ac:dyDescent="0.25"/>
    <row r="851" s="62" customFormat="1" x14ac:dyDescent="0.25"/>
    <row r="852" s="62" customFormat="1" x14ac:dyDescent="0.25"/>
    <row r="853" s="62" customFormat="1" x14ac:dyDescent="0.25"/>
    <row r="854" s="62" customFormat="1" x14ac:dyDescent="0.25"/>
    <row r="855" s="62" customFormat="1" x14ac:dyDescent="0.25"/>
    <row r="856" s="62" customFormat="1" x14ac:dyDescent="0.25"/>
    <row r="857" s="62" customFormat="1" x14ac:dyDescent="0.25"/>
    <row r="858" s="62" customFormat="1" x14ac:dyDescent="0.25"/>
    <row r="859" s="62" customFormat="1" x14ac:dyDescent="0.25"/>
    <row r="860" s="62" customFormat="1" x14ac:dyDescent="0.25"/>
    <row r="861" s="62" customFormat="1" x14ac:dyDescent="0.25"/>
    <row r="862" s="62" customFormat="1" x14ac:dyDescent="0.25"/>
    <row r="863" s="62" customFormat="1" x14ac:dyDescent="0.25"/>
    <row r="864" s="62" customFormat="1" x14ac:dyDescent="0.25"/>
    <row r="865" s="62" customFormat="1" x14ac:dyDescent="0.25"/>
    <row r="866" s="62" customFormat="1" x14ac:dyDescent="0.25"/>
    <row r="867" s="62" customFormat="1" x14ac:dyDescent="0.25"/>
    <row r="868" s="62" customFormat="1" x14ac:dyDescent="0.25"/>
    <row r="869" s="62" customFormat="1" x14ac:dyDescent="0.25"/>
    <row r="870" s="62" customFormat="1" x14ac:dyDescent="0.25"/>
    <row r="871" s="62" customFormat="1" x14ac:dyDescent="0.25"/>
    <row r="872" s="62" customFormat="1" x14ac:dyDescent="0.25"/>
    <row r="873" s="62" customFormat="1" x14ac:dyDescent="0.25"/>
    <row r="874" s="62" customFormat="1" x14ac:dyDescent="0.25"/>
    <row r="875" s="62" customFormat="1" x14ac:dyDescent="0.25"/>
    <row r="876" s="62" customFormat="1" x14ac:dyDescent="0.25"/>
    <row r="877" s="62" customFormat="1" x14ac:dyDescent="0.25"/>
    <row r="878" s="62" customFormat="1" x14ac:dyDescent="0.25"/>
    <row r="879" s="62" customFormat="1" x14ac:dyDescent="0.25"/>
    <row r="880" s="62" customFormat="1" x14ac:dyDescent="0.25"/>
    <row r="881" s="62" customFormat="1" x14ac:dyDescent="0.25"/>
    <row r="882" s="62" customFormat="1" x14ac:dyDescent="0.25"/>
    <row r="883" s="62" customFormat="1" x14ac:dyDescent="0.25"/>
    <row r="884" s="62" customFormat="1" x14ac:dyDescent="0.25"/>
    <row r="885" s="62" customFormat="1" x14ac:dyDescent="0.25"/>
    <row r="886" s="62" customFormat="1" x14ac:dyDescent="0.25"/>
    <row r="887" s="62" customFormat="1" x14ac:dyDescent="0.25"/>
    <row r="888" s="62" customFormat="1" x14ac:dyDescent="0.25"/>
    <row r="889" s="62" customFormat="1" x14ac:dyDescent="0.25"/>
    <row r="890" s="62" customFormat="1" x14ac:dyDescent="0.25"/>
    <row r="891" s="62" customFormat="1" x14ac:dyDescent="0.25"/>
    <row r="892" s="62" customFormat="1" x14ac:dyDescent="0.25"/>
    <row r="893" s="62" customFormat="1" x14ac:dyDescent="0.25"/>
    <row r="894" s="62" customFormat="1" x14ac:dyDescent="0.25"/>
    <row r="895" s="62" customFormat="1" x14ac:dyDescent="0.25"/>
    <row r="896" s="62" customFormat="1" x14ac:dyDescent="0.25"/>
    <row r="897" s="62" customFormat="1" x14ac:dyDescent="0.25"/>
    <row r="898" s="62" customFormat="1" x14ac:dyDescent="0.25"/>
    <row r="899" s="62" customFormat="1" x14ac:dyDescent="0.25"/>
    <row r="900" s="62" customFormat="1" x14ac:dyDescent="0.25"/>
    <row r="901" s="62" customFormat="1" x14ac:dyDescent="0.25"/>
    <row r="902" s="62" customFormat="1" x14ac:dyDescent="0.25"/>
    <row r="903" s="62" customFormat="1" x14ac:dyDescent="0.25"/>
    <row r="904" s="62" customFormat="1" x14ac:dyDescent="0.25"/>
    <row r="905" s="62" customFormat="1" x14ac:dyDescent="0.25"/>
    <row r="906" s="62" customFormat="1" x14ac:dyDescent="0.25"/>
    <row r="907" s="62" customFormat="1" x14ac:dyDescent="0.25"/>
    <row r="908" s="62" customFormat="1" x14ac:dyDescent="0.25"/>
    <row r="909" s="62" customFormat="1" x14ac:dyDescent="0.25"/>
    <row r="910" s="62" customFormat="1" x14ac:dyDescent="0.25"/>
    <row r="911" s="62" customFormat="1" x14ac:dyDescent="0.25"/>
    <row r="912" s="62" customFormat="1" x14ac:dyDescent="0.25"/>
    <row r="913" s="62" customFormat="1" x14ac:dyDescent="0.25"/>
    <row r="914" s="62" customFormat="1" x14ac:dyDescent="0.25"/>
    <row r="915" s="62" customFormat="1" x14ac:dyDescent="0.25"/>
    <row r="916" s="62" customFormat="1" x14ac:dyDescent="0.25"/>
    <row r="917" s="62" customFormat="1" x14ac:dyDescent="0.25"/>
    <row r="918" s="62" customFormat="1" x14ac:dyDescent="0.25"/>
    <row r="919" s="62" customFormat="1" x14ac:dyDescent="0.25"/>
    <row r="920" s="62" customFormat="1" x14ac:dyDescent="0.25"/>
    <row r="921" s="62" customFormat="1" x14ac:dyDescent="0.25"/>
    <row r="922" s="62" customFormat="1" x14ac:dyDescent="0.25"/>
    <row r="923" s="62" customFormat="1" x14ac:dyDescent="0.25"/>
    <row r="924" s="62" customFormat="1" x14ac:dyDescent="0.25"/>
    <row r="925" s="62" customFormat="1" x14ac:dyDescent="0.25"/>
    <row r="926" s="62" customFormat="1" x14ac:dyDescent="0.25"/>
    <row r="927" s="62" customFormat="1" x14ac:dyDescent="0.25"/>
    <row r="928" s="62" customFormat="1" x14ac:dyDescent="0.25"/>
    <row r="929" s="62" customFormat="1" x14ac:dyDescent="0.25"/>
    <row r="930" s="62" customFormat="1" x14ac:dyDescent="0.25"/>
    <row r="931" s="62" customFormat="1" x14ac:dyDescent="0.25"/>
    <row r="932" s="62" customFormat="1" x14ac:dyDescent="0.25"/>
    <row r="933" s="62" customFormat="1" x14ac:dyDescent="0.25"/>
    <row r="934" s="62" customFormat="1" x14ac:dyDescent="0.25"/>
    <row r="935" s="62" customFormat="1" x14ac:dyDescent="0.25"/>
    <row r="936" s="62" customFormat="1" x14ac:dyDescent="0.25"/>
    <row r="937" s="62" customFormat="1" x14ac:dyDescent="0.25"/>
    <row r="938" s="62" customFormat="1" x14ac:dyDescent="0.25"/>
    <row r="939" s="62" customFormat="1" x14ac:dyDescent="0.25"/>
    <row r="940" s="62" customFormat="1" x14ac:dyDescent="0.25"/>
    <row r="941" s="62" customFormat="1" x14ac:dyDescent="0.25"/>
    <row r="942" s="62" customFormat="1" x14ac:dyDescent="0.25"/>
    <row r="943" s="62" customFormat="1" x14ac:dyDescent="0.25"/>
    <row r="944" s="62" customFormat="1" x14ac:dyDescent="0.25"/>
    <row r="945" s="62" customFormat="1" x14ac:dyDescent="0.25"/>
    <row r="946" s="62" customFormat="1" x14ac:dyDescent="0.25"/>
    <row r="947" s="62" customFormat="1" x14ac:dyDescent="0.25"/>
    <row r="948" s="62" customFormat="1" x14ac:dyDescent="0.25"/>
    <row r="949" s="62" customFormat="1" x14ac:dyDescent="0.25"/>
    <row r="950" s="62" customFormat="1" x14ac:dyDescent="0.25"/>
    <row r="951" s="62" customFormat="1" x14ac:dyDescent="0.25"/>
    <row r="952" s="62" customFormat="1" x14ac:dyDescent="0.25"/>
    <row r="953" s="62" customFormat="1" x14ac:dyDescent="0.25"/>
    <row r="954" s="62" customFormat="1" x14ac:dyDescent="0.25"/>
    <row r="955" s="62" customFormat="1" x14ac:dyDescent="0.25"/>
    <row r="956" s="62" customFormat="1" x14ac:dyDescent="0.25"/>
    <row r="957" s="62" customFormat="1" x14ac:dyDescent="0.25"/>
    <row r="958" s="62" customFormat="1" x14ac:dyDescent="0.25"/>
    <row r="959" s="62" customFormat="1" x14ac:dyDescent="0.25"/>
    <row r="960" s="62" customFormat="1" x14ac:dyDescent="0.25"/>
    <row r="961" s="62" customFormat="1" x14ac:dyDescent="0.25"/>
    <row r="962" s="62" customFormat="1" x14ac:dyDescent="0.25"/>
    <row r="963" s="62" customFormat="1" x14ac:dyDescent="0.25"/>
    <row r="964" s="62" customFormat="1" x14ac:dyDescent="0.25"/>
    <row r="965" s="62" customFormat="1" x14ac:dyDescent="0.25"/>
    <row r="966" s="62" customFormat="1" x14ac:dyDescent="0.25"/>
    <row r="967" s="62" customFormat="1" x14ac:dyDescent="0.25"/>
    <row r="968" s="62" customFormat="1" x14ac:dyDescent="0.25"/>
    <row r="969" s="62" customFormat="1" x14ac:dyDescent="0.25"/>
    <row r="970" s="62" customFormat="1" x14ac:dyDescent="0.25"/>
    <row r="971" s="62" customFormat="1" x14ac:dyDescent="0.25"/>
    <row r="972" s="62" customFormat="1" x14ac:dyDescent="0.25"/>
    <row r="973" s="62" customFormat="1" x14ac:dyDescent="0.25"/>
    <row r="974" s="62" customFormat="1" x14ac:dyDescent="0.25"/>
    <row r="975" s="62" customFormat="1" x14ac:dyDescent="0.25"/>
    <row r="976" s="62" customFormat="1" x14ac:dyDescent="0.25"/>
    <row r="977" s="62" customFormat="1" x14ac:dyDescent="0.25"/>
    <row r="978" s="62" customFormat="1" x14ac:dyDescent="0.25"/>
    <row r="979" s="62" customFormat="1" x14ac:dyDescent="0.25"/>
    <row r="980" s="62" customFormat="1" x14ac:dyDescent="0.25"/>
    <row r="981" s="62" customFormat="1" x14ac:dyDescent="0.25"/>
    <row r="982" s="62" customFormat="1" x14ac:dyDescent="0.25"/>
    <row r="983" s="62" customFormat="1" x14ac:dyDescent="0.25"/>
    <row r="984" s="62" customFormat="1" x14ac:dyDescent="0.25"/>
    <row r="985" s="62" customFormat="1" x14ac:dyDescent="0.25"/>
    <row r="986" s="62" customFormat="1" x14ac:dyDescent="0.25"/>
    <row r="987" s="62" customFormat="1" x14ac:dyDescent="0.25"/>
    <row r="988" s="62" customFormat="1" x14ac:dyDescent="0.25"/>
    <row r="989" s="62" customFormat="1" x14ac:dyDescent="0.25"/>
    <row r="990" s="62" customFormat="1" x14ac:dyDescent="0.25"/>
    <row r="991" s="62" customFormat="1" x14ac:dyDescent="0.25"/>
    <row r="992" s="62" customFormat="1" x14ac:dyDescent="0.25"/>
    <row r="993" s="62" customFormat="1" x14ac:dyDescent="0.25"/>
    <row r="994" s="62" customFormat="1" x14ac:dyDescent="0.25"/>
    <row r="995" s="62" customFormat="1" x14ac:dyDescent="0.25"/>
    <row r="996" s="62" customFormat="1" x14ac:dyDescent="0.25"/>
    <row r="997" s="62" customFormat="1" x14ac:dyDescent="0.25"/>
    <row r="998" s="62" customFormat="1" x14ac:dyDescent="0.25"/>
    <row r="999" s="62" customFormat="1" x14ac:dyDescent="0.25"/>
    <row r="1000" s="62" customFormat="1" x14ac:dyDescent="0.25"/>
    <row r="1001" s="62" customFormat="1" x14ac:dyDescent="0.25"/>
    <row r="1002" s="62" customFormat="1" x14ac:dyDescent="0.25"/>
    <row r="1003" s="62" customFormat="1" x14ac:dyDescent="0.25"/>
    <row r="1004" s="62" customFormat="1" x14ac:dyDescent="0.25"/>
    <row r="1005" s="62" customFormat="1" x14ac:dyDescent="0.25"/>
    <row r="1006" s="62" customFormat="1" x14ac:dyDescent="0.25"/>
    <row r="1007" s="62" customFormat="1" x14ac:dyDescent="0.25"/>
    <row r="1008" s="62" customFormat="1" x14ac:dyDescent="0.25"/>
    <row r="1009" s="62" customFormat="1" x14ac:dyDescent="0.25"/>
    <row r="1010" s="62" customFormat="1" x14ac:dyDescent="0.25"/>
    <row r="1011" s="62" customFormat="1" x14ac:dyDescent="0.25"/>
    <row r="1012" s="62" customFormat="1" x14ac:dyDescent="0.25"/>
    <row r="1013" s="62" customFormat="1" x14ac:dyDescent="0.25"/>
    <row r="1014" s="62" customFormat="1" x14ac:dyDescent="0.25"/>
    <row r="1015" s="62" customFormat="1" x14ac:dyDescent="0.25"/>
    <row r="1016" s="62" customFormat="1" x14ac:dyDescent="0.25"/>
    <row r="1017" s="62" customFormat="1" x14ac:dyDescent="0.25"/>
    <row r="1018" s="62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</mergeCells>
  <pageMargins left="0.15" right="0.15" top="0.6" bottom="0.02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17"/>
  <sheetViews>
    <sheetView topLeftCell="E25" zoomScale="60" zoomScaleNormal="60" workbookViewId="0">
      <selection activeCell="E40" sqref="A40:XFD40"/>
    </sheetView>
  </sheetViews>
  <sheetFormatPr defaultRowHeight="16.5" x14ac:dyDescent="0.3"/>
  <cols>
    <col min="1" max="1" width="9.140625" style="42" customWidth="1"/>
    <col min="2" max="2" width="21.140625" style="42" customWidth="1"/>
    <col min="3" max="3" width="9.140625" style="42" customWidth="1"/>
    <col min="4" max="4" width="20.5703125" style="42" customWidth="1"/>
    <col min="5" max="5" width="9.140625" style="42" customWidth="1"/>
    <col min="6" max="6" width="18.28515625" style="42" customWidth="1"/>
    <col min="7" max="7" width="16.140625" style="42" customWidth="1"/>
    <col min="8" max="9" width="9.140625" style="42" customWidth="1"/>
    <col min="10" max="12" width="9.140625" style="40"/>
    <col min="13" max="13" width="10.42578125" style="40" bestFit="1" customWidth="1"/>
    <col min="14" max="27" width="9.140625" style="40"/>
    <col min="28" max="28" width="14" style="40" bestFit="1" customWidth="1"/>
    <col min="29" max="16384" width="9.140625" style="40"/>
  </cols>
  <sheetData>
    <row r="1" spans="1:29" x14ac:dyDescent="0.25">
      <c r="A1" s="503"/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</row>
    <row r="2" spans="1:29" x14ac:dyDescent="0.3">
      <c r="A2" s="40" t="s">
        <v>0</v>
      </c>
      <c r="B2" s="40"/>
      <c r="C2" s="40"/>
      <c r="D2" s="40"/>
      <c r="E2" s="40"/>
      <c r="F2" s="40"/>
      <c r="G2" s="40"/>
      <c r="H2" s="40"/>
      <c r="I2" s="40"/>
      <c r="Q2" s="41" t="s">
        <v>67</v>
      </c>
      <c r="R2" s="42" t="s">
        <v>2</v>
      </c>
      <c r="S2" s="41">
        <v>2024</v>
      </c>
      <c r="T2" s="40" t="s">
        <v>3</v>
      </c>
      <c r="W2" s="43"/>
      <c r="X2" s="43"/>
      <c r="Y2" s="43"/>
      <c r="Z2" s="43"/>
      <c r="AA2" s="43"/>
    </row>
    <row r="3" spans="1:29" ht="15" x14ac:dyDescent="0.25">
      <c r="A3" s="504" t="s">
        <v>4</v>
      </c>
      <c r="B3" s="504"/>
      <c r="C3" s="504"/>
      <c r="D3" s="504"/>
      <c r="E3" s="504"/>
      <c r="F3" s="504"/>
      <c r="G3" s="504"/>
      <c r="H3" s="504"/>
      <c r="I3" s="504"/>
      <c r="J3" s="504"/>
      <c r="K3" s="504"/>
      <c r="L3" s="504"/>
      <c r="M3" s="504"/>
      <c r="N3" s="504"/>
      <c r="O3" s="504"/>
      <c r="P3" s="504"/>
      <c r="Q3" s="504"/>
      <c r="R3" s="504"/>
      <c r="S3" s="504"/>
      <c r="T3" s="504"/>
      <c r="W3" s="43"/>
      <c r="X3" s="43"/>
      <c r="Y3" s="43"/>
      <c r="Z3" s="43"/>
      <c r="AA3" s="43"/>
    </row>
    <row r="4" spans="1:29" ht="15" x14ac:dyDescent="0.25">
      <c r="A4" s="505" t="s">
        <v>5</v>
      </c>
      <c r="B4" s="506"/>
      <c r="C4" s="506"/>
      <c r="D4" s="506"/>
      <c r="E4" s="506"/>
      <c r="F4" s="506"/>
      <c r="G4" s="506"/>
      <c r="H4" s="506"/>
      <c r="I4" s="506"/>
      <c r="J4" s="506"/>
      <c r="K4" s="506"/>
      <c r="L4" s="506"/>
      <c r="M4" s="506"/>
      <c r="N4" s="506"/>
      <c r="O4" s="506"/>
      <c r="P4" s="506"/>
      <c r="Q4" s="506"/>
      <c r="R4" s="506"/>
      <c r="S4" s="506"/>
      <c r="T4" s="506"/>
      <c r="U4" s="44"/>
      <c r="V4" s="44"/>
      <c r="W4" s="44"/>
      <c r="X4" s="44"/>
      <c r="Y4" s="44"/>
      <c r="Z4" s="44"/>
      <c r="AA4" s="44"/>
    </row>
    <row r="5" spans="1:29" s="42" customFormat="1" ht="27.75" customHeight="1" thickBot="1" x14ac:dyDescent="0.35">
      <c r="A5" s="45"/>
      <c r="B5" s="45"/>
      <c r="C5" s="45"/>
      <c r="D5" s="45"/>
      <c r="E5" s="45"/>
      <c r="F5" s="45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0"/>
      <c r="T5" s="40"/>
      <c r="U5" s="40"/>
      <c r="V5" s="40"/>
      <c r="W5" s="40"/>
      <c r="X5" s="40"/>
      <c r="Y5" s="40"/>
      <c r="Z5" s="40"/>
      <c r="AA5" s="40"/>
    </row>
    <row r="6" spans="1:29" ht="32.25" customHeight="1" thickBot="1" x14ac:dyDescent="0.3">
      <c r="A6" s="492" t="s">
        <v>6</v>
      </c>
      <c r="B6" s="493"/>
      <c r="C6" s="493"/>
      <c r="D6" s="493"/>
      <c r="E6" s="493"/>
      <c r="F6" s="493"/>
      <c r="G6" s="493"/>
      <c r="H6" s="493"/>
      <c r="I6" s="494"/>
      <c r="J6" s="493" t="s">
        <v>7</v>
      </c>
      <c r="K6" s="493"/>
      <c r="L6" s="493"/>
      <c r="M6" s="493"/>
      <c r="N6" s="493"/>
      <c r="O6" s="493"/>
      <c r="P6" s="493"/>
      <c r="Q6" s="493"/>
      <c r="R6" s="493"/>
      <c r="S6" s="493"/>
      <c r="T6" s="493"/>
      <c r="U6" s="493"/>
      <c r="V6" s="494"/>
      <c r="W6" s="490" t="s">
        <v>8</v>
      </c>
      <c r="X6" s="495" t="s">
        <v>9</v>
      </c>
      <c r="Y6" s="496"/>
      <c r="Z6" s="497"/>
      <c r="AA6" s="501" t="s">
        <v>10</v>
      </c>
    </row>
    <row r="7" spans="1:29" ht="171.75" customHeight="1" thickBot="1" x14ac:dyDescent="0.3">
      <c r="A7" s="490" t="s">
        <v>11</v>
      </c>
      <c r="B7" s="490" t="s">
        <v>12</v>
      </c>
      <c r="C7" s="490" t="s">
        <v>13</v>
      </c>
      <c r="D7" s="490" t="s">
        <v>14</v>
      </c>
      <c r="E7" s="490" t="s">
        <v>15</v>
      </c>
      <c r="F7" s="490" t="s">
        <v>16</v>
      </c>
      <c r="G7" s="490" t="s">
        <v>17</v>
      </c>
      <c r="H7" s="490" t="s">
        <v>18</v>
      </c>
      <c r="I7" s="490" t="s">
        <v>19</v>
      </c>
      <c r="J7" s="501" t="s">
        <v>20</v>
      </c>
      <c r="K7" s="490" t="s">
        <v>21</v>
      </c>
      <c r="L7" s="490" t="s">
        <v>22</v>
      </c>
      <c r="M7" s="492" t="s">
        <v>23</v>
      </c>
      <c r="N7" s="493"/>
      <c r="O7" s="493"/>
      <c r="P7" s="493"/>
      <c r="Q7" s="493"/>
      <c r="R7" s="493"/>
      <c r="S7" s="493"/>
      <c r="T7" s="493"/>
      <c r="U7" s="494"/>
      <c r="V7" s="490" t="s">
        <v>24</v>
      </c>
      <c r="W7" s="491"/>
      <c r="X7" s="498"/>
      <c r="Y7" s="499"/>
      <c r="Z7" s="500"/>
      <c r="AA7" s="502"/>
    </row>
    <row r="8" spans="1:29" ht="63.75" customHeight="1" thickBot="1" x14ac:dyDescent="0.3">
      <c r="A8" s="491"/>
      <c r="B8" s="491"/>
      <c r="C8" s="491"/>
      <c r="D8" s="491"/>
      <c r="E8" s="491"/>
      <c r="F8" s="491"/>
      <c r="G8" s="491"/>
      <c r="H8" s="491"/>
      <c r="I8" s="491"/>
      <c r="J8" s="502"/>
      <c r="K8" s="491"/>
      <c r="L8" s="491"/>
      <c r="M8" s="490" t="s">
        <v>25</v>
      </c>
      <c r="N8" s="492" t="s">
        <v>26</v>
      </c>
      <c r="O8" s="493"/>
      <c r="P8" s="494"/>
      <c r="Q8" s="492" t="s">
        <v>27</v>
      </c>
      <c r="R8" s="493"/>
      <c r="S8" s="493"/>
      <c r="T8" s="494"/>
      <c r="U8" s="490" t="s">
        <v>28</v>
      </c>
      <c r="V8" s="491"/>
      <c r="W8" s="491"/>
      <c r="X8" s="490" t="s">
        <v>29</v>
      </c>
      <c r="Y8" s="490" t="s">
        <v>30</v>
      </c>
      <c r="Z8" s="490" t="s">
        <v>31</v>
      </c>
      <c r="AA8" s="502"/>
    </row>
    <row r="9" spans="1:29" ht="71.25" customHeight="1" thickBot="1" x14ac:dyDescent="0.3">
      <c r="A9" s="491"/>
      <c r="B9" s="491"/>
      <c r="C9" s="491"/>
      <c r="D9" s="491"/>
      <c r="E9" s="491"/>
      <c r="F9" s="491"/>
      <c r="G9" s="491"/>
      <c r="H9" s="491"/>
      <c r="I9" s="491"/>
      <c r="J9" s="502"/>
      <c r="K9" s="491"/>
      <c r="L9" s="491"/>
      <c r="M9" s="491"/>
      <c r="N9" s="152" t="s">
        <v>32</v>
      </c>
      <c r="O9" s="152" t="s">
        <v>33</v>
      </c>
      <c r="P9" s="152" t="s">
        <v>34</v>
      </c>
      <c r="Q9" s="152" t="s">
        <v>35</v>
      </c>
      <c r="R9" s="152" t="s">
        <v>36</v>
      </c>
      <c r="S9" s="152" t="s">
        <v>37</v>
      </c>
      <c r="T9" s="152" t="s">
        <v>38</v>
      </c>
      <c r="U9" s="491"/>
      <c r="V9" s="491"/>
      <c r="W9" s="491"/>
      <c r="X9" s="491"/>
      <c r="Y9" s="491"/>
      <c r="Z9" s="491"/>
      <c r="AA9" s="502"/>
    </row>
    <row r="10" spans="1:29" ht="17.25" customHeight="1" thickBot="1" x14ac:dyDescent="0.3">
      <c r="A10" s="48">
        <v>1</v>
      </c>
      <c r="B10" s="48">
        <v>2</v>
      </c>
      <c r="C10" s="48">
        <v>3</v>
      </c>
      <c r="D10" s="48">
        <v>4</v>
      </c>
      <c r="E10" s="48">
        <v>5</v>
      </c>
      <c r="F10" s="48">
        <v>6</v>
      </c>
      <c r="G10" s="48">
        <v>7</v>
      </c>
      <c r="H10" s="48">
        <v>8</v>
      </c>
      <c r="I10" s="48">
        <v>9</v>
      </c>
      <c r="J10" s="48">
        <v>10</v>
      </c>
      <c r="K10" s="48">
        <v>11</v>
      </c>
      <c r="L10" s="48">
        <v>12</v>
      </c>
      <c r="M10" s="48">
        <v>13</v>
      </c>
      <c r="N10" s="48">
        <v>14</v>
      </c>
      <c r="O10" s="48">
        <v>15</v>
      </c>
      <c r="P10" s="48">
        <v>16</v>
      </c>
      <c r="Q10" s="48">
        <v>17</v>
      </c>
      <c r="R10" s="48">
        <v>18</v>
      </c>
      <c r="S10" s="48">
        <v>19</v>
      </c>
      <c r="T10" s="48">
        <v>20</v>
      </c>
      <c r="U10" s="48">
        <v>21</v>
      </c>
      <c r="V10" s="48">
        <v>22</v>
      </c>
      <c r="W10" s="48">
        <v>23</v>
      </c>
      <c r="X10" s="48">
        <v>24</v>
      </c>
      <c r="Y10" s="48">
        <v>25</v>
      </c>
      <c r="Z10" s="48">
        <v>26</v>
      </c>
      <c r="AA10" s="48">
        <v>27</v>
      </c>
    </row>
    <row r="11" spans="1:29" s="159" customFormat="1" ht="87.75" customHeight="1" x14ac:dyDescent="0.25">
      <c r="A11" s="143">
        <v>1</v>
      </c>
      <c r="B11" s="153" t="s">
        <v>71</v>
      </c>
      <c r="C11" s="147" t="s">
        <v>53</v>
      </c>
      <c r="D11" s="202" t="s">
        <v>110</v>
      </c>
      <c r="E11" s="147" t="s">
        <v>73</v>
      </c>
      <c r="F11" s="154" t="s">
        <v>803</v>
      </c>
      <c r="G11" s="154" t="s">
        <v>804</v>
      </c>
      <c r="H11" s="147" t="s">
        <v>75</v>
      </c>
      <c r="I11" s="204">
        <v>3</v>
      </c>
      <c r="J11" s="156" t="s">
        <v>82</v>
      </c>
      <c r="K11" s="157"/>
      <c r="L11" s="157"/>
      <c r="M11" s="157">
        <v>136</v>
      </c>
      <c r="N11" s="157">
        <v>0</v>
      </c>
      <c r="O11" s="157">
        <v>0</v>
      </c>
      <c r="P11" s="157">
        <v>136</v>
      </c>
      <c r="Q11" s="157">
        <v>0</v>
      </c>
      <c r="R11" s="157">
        <v>0</v>
      </c>
      <c r="S11" s="157">
        <v>0</v>
      </c>
      <c r="T11" s="157">
        <v>136</v>
      </c>
      <c r="U11" s="157">
        <v>0</v>
      </c>
      <c r="V11" s="157">
        <v>66</v>
      </c>
      <c r="W11" s="157"/>
      <c r="X11" s="157"/>
      <c r="Y11" s="157"/>
      <c r="Z11" s="158"/>
      <c r="AA11" s="157">
        <v>1</v>
      </c>
    </row>
    <row r="12" spans="1:29" s="159" customFormat="1" ht="87.75" customHeight="1" x14ac:dyDescent="0.25">
      <c r="A12" s="165">
        <v>2</v>
      </c>
      <c r="B12" s="210" t="s">
        <v>859</v>
      </c>
      <c r="C12" s="201" t="s">
        <v>161</v>
      </c>
      <c r="D12" s="157" t="s">
        <v>860</v>
      </c>
      <c r="E12" s="201" t="s">
        <v>864</v>
      </c>
      <c r="F12" s="208" t="s">
        <v>861</v>
      </c>
      <c r="G12" s="208" t="s">
        <v>862</v>
      </c>
      <c r="H12" s="205" t="s">
        <v>45</v>
      </c>
      <c r="I12" s="206">
        <v>0.16600000000000001</v>
      </c>
      <c r="J12" s="157" t="s">
        <v>82</v>
      </c>
      <c r="K12" s="157"/>
      <c r="L12" s="157"/>
      <c r="M12" s="157">
        <v>9</v>
      </c>
      <c r="N12" s="157">
        <v>0</v>
      </c>
      <c r="O12" s="157">
        <v>0</v>
      </c>
      <c r="P12" s="157">
        <v>0</v>
      </c>
      <c r="Q12" s="157">
        <v>0</v>
      </c>
      <c r="R12" s="157">
        <v>0</v>
      </c>
      <c r="S12" s="157">
        <v>0</v>
      </c>
      <c r="T12" s="157">
        <v>0</v>
      </c>
      <c r="U12" s="157">
        <v>9</v>
      </c>
      <c r="V12" s="157">
        <v>22</v>
      </c>
      <c r="W12" s="157"/>
      <c r="X12" s="157" t="s">
        <v>863</v>
      </c>
      <c r="Y12" s="207" t="s">
        <v>109</v>
      </c>
      <c r="Z12" s="207" t="s">
        <v>46</v>
      </c>
      <c r="AA12" s="207">
        <v>0</v>
      </c>
      <c r="AC12" s="159">
        <f>V12*I12</f>
        <v>3.6520000000000001</v>
      </c>
    </row>
    <row r="13" spans="1:29" s="159" customFormat="1" ht="87.75" customHeight="1" x14ac:dyDescent="0.25">
      <c r="A13" s="143">
        <v>3</v>
      </c>
      <c r="B13" s="168" t="s">
        <v>71</v>
      </c>
      <c r="C13" s="168" t="s">
        <v>53</v>
      </c>
      <c r="D13" s="168" t="s">
        <v>125</v>
      </c>
      <c r="E13" s="168" t="s">
        <v>73</v>
      </c>
      <c r="F13" s="160" t="s">
        <v>805</v>
      </c>
      <c r="G13" s="160" t="s">
        <v>806</v>
      </c>
      <c r="H13" s="168" t="s">
        <v>75</v>
      </c>
      <c r="I13" s="170">
        <v>2</v>
      </c>
      <c r="J13" s="168" t="s">
        <v>74</v>
      </c>
      <c r="K13" s="168"/>
      <c r="L13" s="168"/>
      <c r="M13" s="168">
        <v>63</v>
      </c>
      <c r="N13" s="168">
        <v>0</v>
      </c>
      <c r="O13" s="168">
        <v>0</v>
      </c>
      <c r="P13" s="168">
        <v>63</v>
      </c>
      <c r="Q13" s="168">
        <v>0</v>
      </c>
      <c r="R13" s="168">
        <v>0</v>
      </c>
      <c r="S13" s="168">
        <v>0</v>
      </c>
      <c r="T13" s="168">
        <v>63</v>
      </c>
      <c r="U13" s="168">
        <v>0</v>
      </c>
      <c r="V13" s="168">
        <v>21</v>
      </c>
      <c r="W13" s="168"/>
      <c r="X13" s="161"/>
      <c r="Y13" s="168"/>
      <c r="Z13" s="168"/>
      <c r="AA13" s="168">
        <v>1</v>
      </c>
    </row>
    <row r="14" spans="1:29" s="159" customFormat="1" ht="64.5" customHeight="1" x14ac:dyDescent="0.25">
      <c r="A14" s="165">
        <v>4</v>
      </c>
      <c r="B14" s="198" t="s">
        <v>71</v>
      </c>
      <c r="C14" s="198" t="s">
        <v>53</v>
      </c>
      <c r="D14" s="198" t="s">
        <v>284</v>
      </c>
      <c r="E14" s="198" t="s">
        <v>73</v>
      </c>
      <c r="F14" s="198" t="s">
        <v>807</v>
      </c>
      <c r="G14" s="190" t="s">
        <v>808</v>
      </c>
      <c r="H14" s="198" t="s">
        <v>45</v>
      </c>
      <c r="I14" s="198">
        <v>0.16600000000000001</v>
      </c>
      <c r="J14" s="203" t="s">
        <v>74</v>
      </c>
      <c r="K14" s="198"/>
      <c r="L14" s="198"/>
      <c r="M14" s="198">
        <v>68</v>
      </c>
      <c r="N14" s="198">
        <v>0</v>
      </c>
      <c r="O14" s="198">
        <v>0</v>
      </c>
      <c r="P14" s="198">
        <v>68</v>
      </c>
      <c r="Q14" s="198">
        <v>0</v>
      </c>
      <c r="R14" s="198">
        <v>0</v>
      </c>
      <c r="S14" s="198">
        <v>0</v>
      </c>
      <c r="T14" s="198">
        <v>68</v>
      </c>
      <c r="U14" s="198">
        <v>0</v>
      </c>
      <c r="V14" s="198">
        <v>12</v>
      </c>
      <c r="W14" s="198"/>
      <c r="X14" s="190" t="s">
        <v>809</v>
      </c>
      <c r="Y14" s="198" t="s">
        <v>109</v>
      </c>
      <c r="Z14" s="198" t="s">
        <v>46</v>
      </c>
      <c r="AA14" s="198">
        <v>0</v>
      </c>
      <c r="AC14" s="159">
        <f>V14*I14</f>
        <v>1.992</v>
      </c>
    </row>
    <row r="15" spans="1:29" s="159" customFormat="1" ht="64.5" customHeight="1" x14ac:dyDescent="0.25">
      <c r="A15" s="143">
        <v>5</v>
      </c>
      <c r="B15" s="196" t="s">
        <v>71</v>
      </c>
      <c r="C15" s="154" t="s">
        <v>53</v>
      </c>
      <c r="D15" s="154" t="s">
        <v>99</v>
      </c>
      <c r="E15" s="154" t="s">
        <v>73</v>
      </c>
      <c r="F15" s="169" t="s">
        <v>810</v>
      </c>
      <c r="G15" s="169" t="s">
        <v>811</v>
      </c>
      <c r="H15" s="154" t="s">
        <v>75</v>
      </c>
      <c r="I15" s="155">
        <v>1</v>
      </c>
      <c r="J15" s="154" t="s">
        <v>82</v>
      </c>
      <c r="K15" s="154"/>
      <c r="L15" s="154"/>
      <c r="M15" s="154">
        <v>92</v>
      </c>
      <c r="N15" s="154">
        <v>0</v>
      </c>
      <c r="O15" s="154">
        <v>0</v>
      </c>
      <c r="P15" s="154">
        <v>92</v>
      </c>
      <c r="Q15" s="154">
        <v>0</v>
      </c>
      <c r="R15" s="154">
        <v>0</v>
      </c>
      <c r="S15" s="154">
        <v>0</v>
      </c>
      <c r="T15" s="154">
        <v>92</v>
      </c>
      <c r="U15" s="154">
        <v>0</v>
      </c>
      <c r="V15" s="154">
        <v>23</v>
      </c>
      <c r="W15" s="154"/>
      <c r="X15" s="197"/>
      <c r="Y15" s="198"/>
      <c r="Z15" s="198"/>
      <c r="AA15" s="198">
        <v>1</v>
      </c>
    </row>
    <row r="16" spans="1:29" s="159" customFormat="1" ht="61.5" customHeight="1" x14ac:dyDescent="0.25">
      <c r="A16" s="165">
        <v>6</v>
      </c>
      <c r="B16" s="154" t="s">
        <v>71</v>
      </c>
      <c r="C16" s="154" t="s">
        <v>53</v>
      </c>
      <c r="D16" s="154" t="s">
        <v>280</v>
      </c>
      <c r="E16" s="154" t="s">
        <v>73</v>
      </c>
      <c r="F16" s="154" t="s">
        <v>812</v>
      </c>
      <c r="G16" s="154" t="s">
        <v>813</v>
      </c>
      <c r="H16" s="154" t="s">
        <v>45</v>
      </c>
      <c r="I16" s="154">
        <v>0.73</v>
      </c>
      <c r="J16" s="154" t="s">
        <v>82</v>
      </c>
      <c r="K16" s="154"/>
      <c r="L16" s="154"/>
      <c r="M16" s="154">
        <v>57</v>
      </c>
      <c r="N16" s="154">
        <v>0</v>
      </c>
      <c r="O16" s="154">
        <v>0</v>
      </c>
      <c r="P16" s="154">
        <v>57</v>
      </c>
      <c r="Q16" s="154">
        <v>0</v>
      </c>
      <c r="R16" s="154">
        <v>0</v>
      </c>
      <c r="S16" s="154">
        <v>0</v>
      </c>
      <c r="T16" s="154">
        <v>57</v>
      </c>
      <c r="U16" s="154">
        <v>0</v>
      </c>
      <c r="V16" s="154">
        <v>32</v>
      </c>
      <c r="W16" s="199"/>
      <c r="X16" s="169" t="s">
        <v>858</v>
      </c>
      <c r="Y16" s="196" t="s">
        <v>109</v>
      </c>
      <c r="Z16" s="154" t="s">
        <v>46</v>
      </c>
      <c r="AA16" s="154">
        <v>0</v>
      </c>
      <c r="AC16" s="159">
        <f>V16*I16</f>
        <v>23.36</v>
      </c>
    </row>
    <row r="17" spans="1:29" s="159" customFormat="1" ht="61.5" customHeight="1" x14ac:dyDescent="0.25">
      <c r="A17" s="143">
        <v>7</v>
      </c>
      <c r="B17" s="189" t="s">
        <v>71</v>
      </c>
      <c r="C17" s="189" t="s">
        <v>53</v>
      </c>
      <c r="D17" s="189" t="s">
        <v>271</v>
      </c>
      <c r="E17" s="189" t="s">
        <v>73</v>
      </c>
      <c r="F17" s="169" t="s">
        <v>814</v>
      </c>
      <c r="G17" s="169" t="s">
        <v>815</v>
      </c>
      <c r="H17" s="189" t="s">
        <v>75</v>
      </c>
      <c r="I17" s="191">
        <v>3</v>
      </c>
      <c r="J17" s="189" t="s">
        <v>82</v>
      </c>
      <c r="K17" s="189"/>
      <c r="L17" s="189"/>
      <c r="M17" s="189">
        <v>65</v>
      </c>
      <c r="N17" s="189">
        <v>0</v>
      </c>
      <c r="O17" s="189">
        <v>0</v>
      </c>
      <c r="P17" s="189">
        <v>65</v>
      </c>
      <c r="Q17" s="189">
        <v>0</v>
      </c>
      <c r="R17" s="189">
        <v>0</v>
      </c>
      <c r="S17" s="189">
        <v>0</v>
      </c>
      <c r="T17" s="189">
        <v>65</v>
      </c>
      <c r="U17" s="189">
        <v>0</v>
      </c>
      <c r="V17" s="189">
        <v>32</v>
      </c>
      <c r="W17" s="189"/>
      <c r="X17" s="192"/>
      <c r="Y17" s="189"/>
      <c r="Z17" s="189"/>
      <c r="AA17" s="189">
        <v>1</v>
      </c>
    </row>
    <row r="18" spans="1:29" s="159" customFormat="1" ht="78" customHeight="1" x14ac:dyDescent="0.25">
      <c r="A18" s="165">
        <v>8</v>
      </c>
      <c r="B18" s="154" t="s">
        <v>47</v>
      </c>
      <c r="C18" s="154" t="s">
        <v>40</v>
      </c>
      <c r="D18" s="154" t="s">
        <v>129</v>
      </c>
      <c r="E18" s="154" t="s">
        <v>73</v>
      </c>
      <c r="F18" s="154" t="s">
        <v>816</v>
      </c>
      <c r="G18" s="169" t="s">
        <v>817</v>
      </c>
      <c r="H18" s="154" t="s">
        <v>45</v>
      </c>
      <c r="I18" s="154">
        <v>7.6660000000000004</v>
      </c>
      <c r="J18" s="189" t="s">
        <v>82</v>
      </c>
      <c r="K18" s="154"/>
      <c r="L18" s="154"/>
      <c r="M18" s="154">
        <v>572</v>
      </c>
      <c r="N18" s="154">
        <v>0</v>
      </c>
      <c r="O18" s="154">
        <v>0</v>
      </c>
      <c r="P18" s="154">
        <v>572</v>
      </c>
      <c r="Q18" s="154">
        <v>0</v>
      </c>
      <c r="R18" s="154">
        <v>0</v>
      </c>
      <c r="S18" s="154">
        <v>0</v>
      </c>
      <c r="T18" s="154">
        <v>572</v>
      </c>
      <c r="U18" s="154">
        <v>0</v>
      </c>
      <c r="V18" s="154">
        <v>153</v>
      </c>
      <c r="W18" s="154"/>
      <c r="X18" s="169" t="s">
        <v>818</v>
      </c>
      <c r="Y18" s="169" t="s">
        <v>109</v>
      </c>
      <c r="Z18" s="154" t="s">
        <v>46</v>
      </c>
      <c r="AA18" s="154">
        <v>0</v>
      </c>
      <c r="AC18" s="159">
        <f>V18*I18</f>
        <v>1172.8980000000001</v>
      </c>
    </row>
    <row r="19" spans="1:29" s="159" customFormat="1" ht="78" customHeight="1" x14ac:dyDescent="0.25">
      <c r="A19" s="143">
        <v>9</v>
      </c>
      <c r="B19" s="153" t="s">
        <v>71</v>
      </c>
      <c r="C19" s="147" t="s">
        <v>53</v>
      </c>
      <c r="D19" s="147" t="s">
        <v>110</v>
      </c>
      <c r="E19" s="147" t="s">
        <v>73</v>
      </c>
      <c r="F19" s="169" t="s">
        <v>819</v>
      </c>
      <c r="G19" s="169" t="s">
        <v>820</v>
      </c>
      <c r="H19" s="147" t="s">
        <v>75</v>
      </c>
      <c r="I19" s="155">
        <v>1.5</v>
      </c>
      <c r="J19" s="156" t="s">
        <v>82</v>
      </c>
      <c r="K19" s="157"/>
      <c r="L19" s="157"/>
      <c r="M19" s="157">
        <v>136</v>
      </c>
      <c r="N19" s="157">
        <v>0</v>
      </c>
      <c r="O19" s="157">
        <v>0</v>
      </c>
      <c r="P19" s="157">
        <v>136</v>
      </c>
      <c r="Q19" s="157">
        <v>0</v>
      </c>
      <c r="R19" s="157">
        <v>0</v>
      </c>
      <c r="S19" s="157">
        <v>0</v>
      </c>
      <c r="T19" s="157">
        <v>136</v>
      </c>
      <c r="U19" s="157">
        <v>0</v>
      </c>
      <c r="V19" s="157">
        <v>12</v>
      </c>
      <c r="W19" s="157"/>
      <c r="X19" s="157"/>
      <c r="Y19" s="157"/>
      <c r="Z19" s="158"/>
      <c r="AA19" s="157">
        <v>1</v>
      </c>
    </row>
    <row r="20" spans="1:29" s="98" customFormat="1" ht="76.5" customHeight="1" x14ac:dyDescent="0.25">
      <c r="A20" s="165">
        <v>10</v>
      </c>
      <c r="B20" s="93" t="s">
        <v>71</v>
      </c>
      <c r="C20" s="93" t="s">
        <v>53</v>
      </c>
      <c r="D20" s="93" t="s">
        <v>821</v>
      </c>
      <c r="E20" s="93" t="s">
        <v>73</v>
      </c>
      <c r="F20" s="93" t="s">
        <v>822</v>
      </c>
      <c r="G20" s="94" t="s">
        <v>823</v>
      </c>
      <c r="H20" s="93" t="s">
        <v>45</v>
      </c>
      <c r="I20" s="93">
        <v>2.6659999999999999</v>
      </c>
      <c r="J20" s="200" t="s">
        <v>82</v>
      </c>
      <c r="K20" s="93"/>
      <c r="L20" s="93"/>
      <c r="M20" s="93">
        <v>165</v>
      </c>
      <c r="N20" s="93">
        <v>0</v>
      </c>
      <c r="O20" s="93">
        <v>0</v>
      </c>
      <c r="P20" s="93">
        <v>165</v>
      </c>
      <c r="Q20" s="93">
        <v>0</v>
      </c>
      <c r="R20" s="93">
        <v>0</v>
      </c>
      <c r="S20" s="93">
        <v>0</v>
      </c>
      <c r="T20" s="93">
        <v>165</v>
      </c>
      <c r="U20" s="93">
        <v>0</v>
      </c>
      <c r="V20" s="93">
        <v>33</v>
      </c>
      <c r="W20" s="93"/>
      <c r="X20" s="94" t="s">
        <v>824</v>
      </c>
      <c r="Y20" s="93" t="s">
        <v>70</v>
      </c>
      <c r="Z20" s="93" t="s">
        <v>46</v>
      </c>
      <c r="AA20" s="93">
        <v>1</v>
      </c>
      <c r="AB20" s="98">
        <f>M20*I20</f>
        <v>439.89</v>
      </c>
      <c r="AC20" s="98">
        <f>V20*I20</f>
        <v>87.977999999999994</v>
      </c>
    </row>
    <row r="21" spans="1:29" s="159" customFormat="1" ht="76.5" customHeight="1" x14ac:dyDescent="0.25">
      <c r="A21" s="143">
        <v>11</v>
      </c>
      <c r="B21" s="168" t="s">
        <v>71</v>
      </c>
      <c r="C21" s="168" t="s">
        <v>53</v>
      </c>
      <c r="D21" s="168" t="s">
        <v>81</v>
      </c>
      <c r="E21" s="168" t="s">
        <v>73</v>
      </c>
      <c r="F21" s="169" t="s">
        <v>825</v>
      </c>
      <c r="G21" s="169" t="s">
        <v>826</v>
      </c>
      <c r="H21" s="168" t="s">
        <v>75</v>
      </c>
      <c r="I21" s="170">
        <v>6.5</v>
      </c>
      <c r="J21" s="168" t="s">
        <v>82</v>
      </c>
      <c r="K21" s="168"/>
      <c r="L21" s="168"/>
      <c r="M21" s="168">
        <v>56</v>
      </c>
      <c r="N21" s="168">
        <v>0</v>
      </c>
      <c r="O21" s="168">
        <v>0</v>
      </c>
      <c r="P21" s="168">
        <v>56</v>
      </c>
      <c r="Q21" s="168">
        <v>0</v>
      </c>
      <c r="R21" s="168">
        <v>0</v>
      </c>
      <c r="S21" s="168">
        <v>0</v>
      </c>
      <c r="T21" s="168">
        <v>56</v>
      </c>
      <c r="U21" s="168">
        <v>0</v>
      </c>
      <c r="V21" s="168">
        <v>23</v>
      </c>
      <c r="W21" s="168"/>
      <c r="X21" s="161"/>
      <c r="Y21" s="168"/>
      <c r="Z21" s="168"/>
      <c r="AA21" s="168">
        <v>1</v>
      </c>
    </row>
    <row r="22" spans="1:29" s="159" customFormat="1" ht="76.5" customHeight="1" x14ac:dyDescent="0.25">
      <c r="A22" s="165">
        <v>12</v>
      </c>
      <c r="B22" s="154" t="s">
        <v>160</v>
      </c>
      <c r="C22" s="154" t="s">
        <v>48</v>
      </c>
      <c r="D22" s="154" t="s">
        <v>827</v>
      </c>
      <c r="E22" s="154" t="s">
        <v>42</v>
      </c>
      <c r="F22" s="154" t="s">
        <v>828</v>
      </c>
      <c r="G22" s="154" t="s">
        <v>829</v>
      </c>
      <c r="H22" s="154" t="s">
        <v>45</v>
      </c>
      <c r="I22" s="154">
        <v>0.23</v>
      </c>
      <c r="J22" s="168" t="s">
        <v>82</v>
      </c>
      <c r="K22" s="154"/>
      <c r="L22" s="154"/>
      <c r="M22" s="154">
        <v>1</v>
      </c>
      <c r="N22" s="154">
        <v>0</v>
      </c>
      <c r="O22" s="154">
        <v>0</v>
      </c>
      <c r="P22" s="154">
        <v>1</v>
      </c>
      <c r="Q22" s="154">
        <v>0</v>
      </c>
      <c r="R22" s="154">
        <v>0</v>
      </c>
      <c r="S22" s="154">
        <v>1</v>
      </c>
      <c r="T22" s="154">
        <v>0</v>
      </c>
      <c r="U22" s="154">
        <v>0</v>
      </c>
      <c r="V22" s="154">
        <v>12</v>
      </c>
      <c r="W22" s="154"/>
      <c r="X22" s="169" t="s">
        <v>830</v>
      </c>
      <c r="Y22" s="154" t="s">
        <v>57</v>
      </c>
      <c r="Z22" s="154" t="s">
        <v>46</v>
      </c>
      <c r="AA22" s="154">
        <v>0</v>
      </c>
      <c r="AC22" s="159">
        <f>V22*I22</f>
        <v>2.7600000000000002</v>
      </c>
    </row>
    <row r="23" spans="1:29" s="159" customFormat="1" ht="76.5" customHeight="1" x14ac:dyDescent="0.25">
      <c r="A23" s="143">
        <v>13</v>
      </c>
      <c r="B23" s="196" t="s">
        <v>71</v>
      </c>
      <c r="C23" s="154" t="s">
        <v>53</v>
      </c>
      <c r="D23" s="154" t="s">
        <v>99</v>
      </c>
      <c r="E23" s="154" t="s">
        <v>73</v>
      </c>
      <c r="F23" s="169" t="s">
        <v>831</v>
      </c>
      <c r="G23" s="169" t="s">
        <v>832</v>
      </c>
      <c r="H23" s="154" t="s">
        <v>75</v>
      </c>
      <c r="I23" s="155">
        <v>1.4159999999999999</v>
      </c>
      <c r="J23" s="154" t="s">
        <v>82</v>
      </c>
      <c r="K23" s="154"/>
      <c r="L23" s="154"/>
      <c r="M23" s="154">
        <v>92</v>
      </c>
      <c r="N23" s="154">
        <v>0</v>
      </c>
      <c r="O23" s="154">
        <v>0</v>
      </c>
      <c r="P23" s="154">
        <v>92</v>
      </c>
      <c r="Q23" s="154">
        <v>0</v>
      </c>
      <c r="R23" s="154">
        <v>0</v>
      </c>
      <c r="S23" s="154">
        <v>0</v>
      </c>
      <c r="T23" s="154">
        <v>92</v>
      </c>
      <c r="U23" s="154">
        <v>0</v>
      </c>
      <c r="V23" s="154">
        <v>24</v>
      </c>
      <c r="W23" s="154"/>
      <c r="X23" s="197"/>
      <c r="Y23" s="198"/>
      <c r="Z23" s="198"/>
      <c r="AA23" s="198">
        <v>1</v>
      </c>
    </row>
    <row r="24" spans="1:29" s="98" customFormat="1" ht="76.5" customHeight="1" x14ac:dyDescent="0.25">
      <c r="A24" s="165">
        <v>14</v>
      </c>
      <c r="B24" s="93" t="s">
        <v>71</v>
      </c>
      <c r="C24" s="93" t="s">
        <v>53</v>
      </c>
      <c r="D24" s="93" t="s">
        <v>833</v>
      </c>
      <c r="E24" s="93" t="s">
        <v>73</v>
      </c>
      <c r="F24" s="93" t="s">
        <v>834</v>
      </c>
      <c r="G24" s="93" t="s">
        <v>835</v>
      </c>
      <c r="H24" s="93" t="s">
        <v>45</v>
      </c>
      <c r="I24" s="93">
        <v>1.38</v>
      </c>
      <c r="J24" s="93" t="s">
        <v>82</v>
      </c>
      <c r="K24" s="93"/>
      <c r="L24" s="93"/>
      <c r="M24" s="93">
        <v>60</v>
      </c>
      <c r="N24" s="93">
        <v>0</v>
      </c>
      <c r="O24" s="93">
        <v>0</v>
      </c>
      <c r="P24" s="93">
        <v>60</v>
      </c>
      <c r="Q24" s="93">
        <v>0</v>
      </c>
      <c r="R24" s="93">
        <v>0</v>
      </c>
      <c r="S24" s="93">
        <v>0</v>
      </c>
      <c r="T24" s="93">
        <v>60</v>
      </c>
      <c r="U24" s="93">
        <v>0</v>
      </c>
      <c r="V24" s="93">
        <v>22</v>
      </c>
      <c r="W24" s="93"/>
      <c r="X24" s="94" t="s">
        <v>836</v>
      </c>
      <c r="Y24" s="93" t="s">
        <v>70</v>
      </c>
      <c r="Z24" s="93" t="s">
        <v>46</v>
      </c>
      <c r="AA24" s="93">
        <v>1</v>
      </c>
      <c r="AB24" s="98">
        <f>M24*I24</f>
        <v>82.8</v>
      </c>
      <c r="AC24" s="98">
        <f>V24*I24</f>
        <v>30.36</v>
      </c>
    </row>
    <row r="25" spans="1:29" s="98" customFormat="1" ht="75.75" customHeight="1" x14ac:dyDescent="0.25">
      <c r="A25" s="143">
        <v>15</v>
      </c>
      <c r="B25" s="93" t="s">
        <v>71</v>
      </c>
      <c r="C25" s="93" t="s">
        <v>53</v>
      </c>
      <c r="D25" s="93" t="s">
        <v>833</v>
      </c>
      <c r="E25" s="93" t="s">
        <v>73</v>
      </c>
      <c r="F25" s="93" t="s">
        <v>837</v>
      </c>
      <c r="G25" s="94" t="s">
        <v>838</v>
      </c>
      <c r="H25" s="93" t="s">
        <v>45</v>
      </c>
      <c r="I25" s="93">
        <v>6.3330000000000002</v>
      </c>
      <c r="J25" s="93" t="s">
        <v>82</v>
      </c>
      <c r="K25" s="93"/>
      <c r="L25" s="93"/>
      <c r="M25" s="93">
        <v>32</v>
      </c>
      <c r="N25" s="93">
        <v>0</v>
      </c>
      <c r="O25" s="93">
        <v>0</v>
      </c>
      <c r="P25" s="93">
        <v>32</v>
      </c>
      <c r="Q25" s="93">
        <v>0</v>
      </c>
      <c r="R25" s="93">
        <v>0</v>
      </c>
      <c r="S25" s="93">
        <v>0</v>
      </c>
      <c r="T25" s="93">
        <v>32</v>
      </c>
      <c r="U25" s="93">
        <v>0</v>
      </c>
      <c r="V25" s="93">
        <v>12</v>
      </c>
      <c r="W25" s="93"/>
      <c r="X25" s="94" t="s">
        <v>839</v>
      </c>
      <c r="Y25" s="93" t="s">
        <v>70</v>
      </c>
      <c r="Z25" s="93" t="s">
        <v>46</v>
      </c>
      <c r="AA25" s="93">
        <v>1</v>
      </c>
      <c r="AB25" s="98">
        <f>M25*I25</f>
        <v>202.65600000000001</v>
      </c>
      <c r="AC25" s="98">
        <f>V25*I25</f>
        <v>75.996000000000009</v>
      </c>
    </row>
    <row r="26" spans="1:29" s="159" customFormat="1" ht="75.75" customHeight="1" x14ac:dyDescent="0.25">
      <c r="A26" s="165">
        <v>16</v>
      </c>
      <c r="B26" s="143" t="s">
        <v>71</v>
      </c>
      <c r="C26" s="143" t="s">
        <v>53</v>
      </c>
      <c r="D26" s="143" t="s">
        <v>840</v>
      </c>
      <c r="E26" s="143">
        <v>0.38</v>
      </c>
      <c r="F26" s="169" t="s">
        <v>841</v>
      </c>
      <c r="G26" s="169" t="s">
        <v>842</v>
      </c>
      <c r="H26" s="143" t="s">
        <v>75</v>
      </c>
      <c r="I26" s="186">
        <v>3</v>
      </c>
      <c r="J26" s="143" t="s">
        <v>74</v>
      </c>
      <c r="K26" s="143"/>
      <c r="L26" s="143"/>
      <c r="M26" s="143">
        <v>10</v>
      </c>
      <c r="N26" s="143">
        <v>0</v>
      </c>
      <c r="O26" s="143">
        <v>0</v>
      </c>
      <c r="P26" s="143">
        <v>10</v>
      </c>
      <c r="Q26" s="143">
        <v>0</v>
      </c>
      <c r="R26" s="143">
        <v>0</v>
      </c>
      <c r="S26" s="143">
        <v>0</v>
      </c>
      <c r="T26" s="143">
        <v>10</v>
      </c>
      <c r="U26" s="143">
        <v>0</v>
      </c>
      <c r="V26" s="143">
        <v>10</v>
      </c>
      <c r="W26" s="143"/>
      <c r="X26" s="144"/>
      <c r="Y26" s="143"/>
      <c r="Z26" s="143"/>
      <c r="AA26" s="143">
        <v>1</v>
      </c>
    </row>
    <row r="27" spans="1:29" s="159" customFormat="1" ht="75.75" customHeight="1" x14ac:dyDescent="0.25">
      <c r="A27" s="143">
        <v>17</v>
      </c>
      <c r="B27" s="154" t="s">
        <v>160</v>
      </c>
      <c r="C27" s="154" t="s">
        <v>48</v>
      </c>
      <c r="D27" s="169" t="s">
        <v>843</v>
      </c>
      <c r="E27" s="154" t="s">
        <v>42</v>
      </c>
      <c r="F27" s="169" t="s">
        <v>844</v>
      </c>
      <c r="G27" s="169" t="s">
        <v>845</v>
      </c>
      <c r="H27" s="143" t="s">
        <v>75</v>
      </c>
      <c r="I27" s="154">
        <v>0.33300000000000002</v>
      </c>
      <c r="J27" s="168" t="s">
        <v>82</v>
      </c>
      <c r="K27" s="154"/>
      <c r="L27" s="154"/>
      <c r="M27" s="154">
        <v>1</v>
      </c>
      <c r="N27" s="154">
        <v>0</v>
      </c>
      <c r="O27" s="154">
        <v>0</v>
      </c>
      <c r="P27" s="154">
        <v>1</v>
      </c>
      <c r="Q27" s="154">
        <v>0</v>
      </c>
      <c r="R27" s="154">
        <v>0</v>
      </c>
      <c r="S27" s="154">
        <v>1</v>
      </c>
      <c r="T27" s="154">
        <v>0</v>
      </c>
      <c r="U27" s="154">
        <v>0</v>
      </c>
      <c r="V27" s="154">
        <v>12</v>
      </c>
      <c r="W27" s="154"/>
      <c r="X27" s="169"/>
      <c r="Y27" s="154"/>
      <c r="Z27" s="154"/>
      <c r="AA27" s="154">
        <v>1</v>
      </c>
    </row>
    <row r="28" spans="1:29" s="185" customFormat="1" ht="80.25" customHeight="1" x14ac:dyDescent="0.25">
      <c r="A28" s="165">
        <v>18</v>
      </c>
      <c r="B28" s="154" t="s">
        <v>47</v>
      </c>
      <c r="C28" s="154" t="s">
        <v>53</v>
      </c>
      <c r="D28" s="154" t="s">
        <v>88</v>
      </c>
      <c r="E28" s="154" t="s">
        <v>73</v>
      </c>
      <c r="F28" s="154" t="s">
        <v>846</v>
      </c>
      <c r="G28" s="154" t="s">
        <v>847</v>
      </c>
      <c r="H28" s="154" t="s">
        <v>45</v>
      </c>
      <c r="I28" s="154">
        <v>0.02</v>
      </c>
      <c r="J28" s="143" t="s">
        <v>74</v>
      </c>
      <c r="K28" s="154"/>
      <c r="L28" s="154"/>
      <c r="M28" s="154">
        <v>45</v>
      </c>
      <c r="N28" s="154">
        <v>0</v>
      </c>
      <c r="O28" s="154">
        <v>0</v>
      </c>
      <c r="P28" s="154">
        <v>45</v>
      </c>
      <c r="Q28" s="154">
        <v>0</v>
      </c>
      <c r="R28" s="154">
        <v>0</v>
      </c>
      <c r="S28" s="154">
        <v>0</v>
      </c>
      <c r="T28" s="154">
        <v>45</v>
      </c>
      <c r="U28" s="154">
        <v>0</v>
      </c>
      <c r="V28" s="154">
        <v>10</v>
      </c>
      <c r="W28" s="154"/>
      <c r="X28" s="169" t="s">
        <v>848</v>
      </c>
      <c r="Y28" s="154" t="s">
        <v>109</v>
      </c>
      <c r="Z28" s="154" t="s">
        <v>46</v>
      </c>
      <c r="AA28" s="154">
        <v>0</v>
      </c>
      <c r="AB28" s="184"/>
      <c r="AC28" s="184">
        <f>V28*I28</f>
        <v>0.2</v>
      </c>
    </row>
    <row r="29" spans="1:29" s="62" customFormat="1" ht="45" x14ac:dyDescent="0.25">
      <c r="A29" s="143">
        <v>19</v>
      </c>
      <c r="B29" s="143" t="s">
        <v>71</v>
      </c>
      <c r="C29" s="143" t="s">
        <v>53</v>
      </c>
      <c r="D29" s="143" t="s">
        <v>849</v>
      </c>
      <c r="E29" s="143">
        <v>0.38</v>
      </c>
      <c r="F29" s="169" t="s">
        <v>850</v>
      </c>
      <c r="G29" s="169" t="s">
        <v>851</v>
      </c>
      <c r="H29" s="143" t="s">
        <v>75</v>
      </c>
      <c r="I29" s="186">
        <v>1</v>
      </c>
      <c r="J29" s="143" t="s">
        <v>74</v>
      </c>
      <c r="K29" s="143"/>
      <c r="L29" s="143"/>
      <c r="M29" s="143">
        <v>22</v>
      </c>
      <c r="N29" s="143">
        <v>0</v>
      </c>
      <c r="O29" s="143">
        <v>0</v>
      </c>
      <c r="P29" s="143">
        <v>22</v>
      </c>
      <c r="Q29" s="143">
        <v>0</v>
      </c>
      <c r="R29" s="143">
        <v>0</v>
      </c>
      <c r="S29" s="143">
        <v>0</v>
      </c>
      <c r="T29" s="143">
        <v>22</v>
      </c>
      <c r="U29" s="143">
        <v>0</v>
      </c>
      <c r="V29" s="143">
        <v>10</v>
      </c>
      <c r="W29" s="143"/>
      <c r="X29" s="144"/>
      <c r="Y29" s="143"/>
      <c r="Z29" s="143"/>
      <c r="AA29" s="143">
        <v>1</v>
      </c>
      <c r="AB29" s="61"/>
      <c r="AC29" s="61"/>
    </row>
    <row r="30" spans="1:29" s="62" customFormat="1" ht="45" x14ac:dyDescent="0.25">
      <c r="A30" s="165">
        <v>20</v>
      </c>
      <c r="B30" s="168" t="s">
        <v>71</v>
      </c>
      <c r="C30" s="168" t="s">
        <v>53</v>
      </c>
      <c r="D30" s="168" t="s">
        <v>81</v>
      </c>
      <c r="E30" s="168" t="s">
        <v>73</v>
      </c>
      <c r="F30" s="169" t="s">
        <v>852</v>
      </c>
      <c r="G30" s="169" t="s">
        <v>853</v>
      </c>
      <c r="H30" s="168" t="s">
        <v>75</v>
      </c>
      <c r="I30" s="170">
        <v>2</v>
      </c>
      <c r="J30" s="168" t="s">
        <v>82</v>
      </c>
      <c r="K30" s="168"/>
      <c r="L30" s="168"/>
      <c r="M30" s="168">
        <v>56</v>
      </c>
      <c r="N30" s="168">
        <v>0</v>
      </c>
      <c r="O30" s="168">
        <v>0</v>
      </c>
      <c r="P30" s="168">
        <v>56</v>
      </c>
      <c r="Q30" s="168">
        <v>0</v>
      </c>
      <c r="R30" s="168">
        <v>0</v>
      </c>
      <c r="S30" s="168">
        <v>0</v>
      </c>
      <c r="T30" s="168">
        <v>56</v>
      </c>
      <c r="U30" s="168">
        <v>0</v>
      </c>
      <c r="V30" s="168">
        <v>23</v>
      </c>
      <c r="W30" s="168"/>
      <c r="X30" s="161"/>
      <c r="Y30" s="168"/>
      <c r="Z30" s="168"/>
      <c r="AA30" s="168">
        <v>1</v>
      </c>
      <c r="AB30" s="61"/>
      <c r="AC30" s="61"/>
    </row>
    <row r="31" spans="1:29" s="62" customFormat="1" ht="45" x14ac:dyDescent="0.25">
      <c r="A31" s="143">
        <v>21</v>
      </c>
      <c r="B31" s="93" t="s">
        <v>71</v>
      </c>
      <c r="C31" s="93" t="s">
        <v>53</v>
      </c>
      <c r="D31" s="143" t="s">
        <v>854</v>
      </c>
      <c r="E31" s="143">
        <v>0.38</v>
      </c>
      <c r="F31" s="169" t="s">
        <v>855</v>
      </c>
      <c r="G31" s="169" t="s">
        <v>856</v>
      </c>
      <c r="H31" s="93" t="s">
        <v>45</v>
      </c>
      <c r="I31" s="134">
        <v>3</v>
      </c>
      <c r="J31" s="93" t="s">
        <v>82</v>
      </c>
      <c r="K31" s="93"/>
      <c r="L31" s="93"/>
      <c r="M31" s="93">
        <v>12</v>
      </c>
      <c r="N31" s="93">
        <v>0</v>
      </c>
      <c r="O31" s="93">
        <v>0</v>
      </c>
      <c r="P31" s="93">
        <v>12</v>
      </c>
      <c r="Q31" s="93">
        <v>0</v>
      </c>
      <c r="R31" s="93">
        <v>0</v>
      </c>
      <c r="S31" s="93">
        <v>0</v>
      </c>
      <c r="T31" s="93">
        <v>12</v>
      </c>
      <c r="U31" s="93">
        <v>0</v>
      </c>
      <c r="V31" s="93">
        <v>6</v>
      </c>
      <c r="W31" s="93"/>
      <c r="X31" s="94" t="s">
        <v>857</v>
      </c>
      <c r="Y31" s="93" t="s">
        <v>70</v>
      </c>
      <c r="Z31" s="93" t="s">
        <v>46</v>
      </c>
      <c r="AA31" s="93">
        <v>1</v>
      </c>
      <c r="AB31" s="61">
        <f>M31*I31</f>
        <v>36</v>
      </c>
      <c r="AC31" s="61">
        <f>V31*I31</f>
        <v>18</v>
      </c>
    </row>
    <row r="32" spans="1:29" s="62" customFormat="1" x14ac:dyDescent="0.25">
      <c r="AB32" s="61"/>
      <c r="AC32" s="61"/>
    </row>
    <row r="33" spans="4:29" s="62" customFormat="1" x14ac:dyDescent="0.25">
      <c r="M33" s="62">
        <f>M31+M25+M24+M20</f>
        <v>269</v>
      </c>
      <c r="AB33" s="61">
        <f>SUM(AB11:AB31)</f>
        <v>761.346</v>
      </c>
      <c r="AC33" s="61"/>
    </row>
    <row r="34" spans="4:29" s="62" customFormat="1" x14ac:dyDescent="0.25">
      <c r="D34" s="140" t="s">
        <v>191</v>
      </c>
      <c r="E34" s="140"/>
      <c r="F34" s="140">
        <v>10594</v>
      </c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 t="s">
        <v>606</v>
      </c>
      <c r="AB34" s="130">
        <f>AB33/F34</f>
        <v>7.1865773079101372E-2</v>
      </c>
      <c r="AC34" s="61"/>
    </row>
    <row r="35" spans="4:29" s="62" customFormat="1" x14ac:dyDescent="0.25">
      <c r="D35" s="140" t="s">
        <v>604</v>
      </c>
      <c r="E35" s="140"/>
      <c r="F35" s="140"/>
      <c r="G35" s="140"/>
      <c r="H35" s="140"/>
      <c r="I35" s="140"/>
      <c r="J35" s="140"/>
      <c r="K35" s="140"/>
      <c r="L35" s="140" t="s">
        <v>605</v>
      </c>
      <c r="M35" s="140">
        <f>M33/F34</f>
        <v>2.5391731168585993E-2</v>
      </c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30"/>
      <c r="AC35" s="61"/>
    </row>
    <row r="36" spans="4:29" s="62" customFormat="1" x14ac:dyDescent="0.25">
      <c r="D36" s="140" t="s">
        <v>602</v>
      </c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 t="s">
        <v>606</v>
      </c>
      <c r="AB36" s="130">
        <f>AB34+Сентябрь!AB44</f>
        <v>0.74992627902586373</v>
      </c>
    </row>
    <row r="37" spans="4:29" s="62" customFormat="1" x14ac:dyDescent="0.25">
      <c r="D37" s="140" t="s">
        <v>603</v>
      </c>
      <c r="E37" s="140"/>
      <c r="F37" s="140"/>
      <c r="G37" s="140"/>
      <c r="H37" s="140"/>
      <c r="I37" s="140"/>
      <c r="J37" s="140"/>
      <c r="K37" s="140"/>
      <c r="L37" s="140" t="s">
        <v>605</v>
      </c>
      <c r="M37" s="140">
        <f>M35+Сентябрь!M45</f>
        <v>0.29592222012459884</v>
      </c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30"/>
    </row>
    <row r="38" spans="4:29" s="62" customFormat="1" x14ac:dyDescent="0.25"/>
    <row r="39" spans="4:29" s="62" customFormat="1" x14ac:dyDescent="0.25"/>
    <row r="40" spans="4:29" s="62" customFormat="1" x14ac:dyDescent="0.25">
      <c r="M40" s="62">
        <f>M33+Сентябрь!F47</f>
        <v>3135</v>
      </c>
      <c r="AB40" s="62">
        <f>AB33+Сентябрь!AB48</f>
        <v>7944.719000000001</v>
      </c>
    </row>
    <row r="41" spans="4:29" s="62" customFormat="1" x14ac:dyDescent="0.25"/>
    <row r="42" spans="4:29" s="62" customFormat="1" x14ac:dyDescent="0.25"/>
    <row r="43" spans="4:29" s="62" customFormat="1" x14ac:dyDescent="0.25"/>
    <row r="44" spans="4:29" s="62" customFormat="1" x14ac:dyDescent="0.25"/>
    <row r="45" spans="4:29" s="62" customFormat="1" x14ac:dyDescent="0.25"/>
    <row r="46" spans="4:29" s="62" customFormat="1" x14ac:dyDescent="0.25"/>
    <row r="47" spans="4:29" s="62" customFormat="1" x14ac:dyDescent="0.25"/>
    <row r="48" spans="4:29" s="62" customFormat="1" x14ac:dyDescent="0.25"/>
    <row r="49" s="62" customFormat="1" x14ac:dyDescent="0.25"/>
    <row r="50" s="62" customFormat="1" x14ac:dyDescent="0.25"/>
    <row r="51" s="62" customFormat="1" x14ac:dyDescent="0.25"/>
    <row r="52" s="62" customFormat="1" x14ac:dyDescent="0.25"/>
    <row r="53" s="62" customFormat="1" x14ac:dyDescent="0.25"/>
    <row r="54" s="62" customFormat="1" x14ac:dyDescent="0.25"/>
    <row r="55" s="62" customFormat="1" x14ac:dyDescent="0.25"/>
    <row r="56" s="62" customFormat="1" x14ac:dyDescent="0.25"/>
    <row r="57" s="62" customFormat="1" x14ac:dyDescent="0.25"/>
    <row r="58" s="62" customFormat="1" x14ac:dyDescent="0.25"/>
    <row r="59" s="62" customFormat="1" x14ac:dyDescent="0.25"/>
    <row r="60" s="62" customFormat="1" x14ac:dyDescent="0.25"/>
    <row r="61" s="62" customFormat="1" x14ac:dyDescent="0.25"/>
    <row r="62" s="62" customFormat="1" x14ac:dyDescent="0.25"/>
    <row r="63" s="62" customFormat="1" x14ac:dyDescent="0.25"/>
    <row r="64" s="62" customFormat="1" x14ac:dyDescent="0.25"/>
    <row r="65" s="62" customFormat="1" x14ac:dyDescent="0.25"/>
    <row r="66" s="62" customFormat="1" x14ac:dyDescent="0.25"/>
    <row r="67" s="62" customFormat="1" x14ac:dyDescent="0.25"/>
    <row r="68" s="62" customFormat="1" x14ac:dyDescent="0.25"/>
    <row r="69" s="62" customFormat="1" x14ac:dyDescent="0.25"/>
    <row r="70" s="62" customFormat="1" x14ac:dyDescent="0.25"/>
    <row r="71" s="62" customFormat="1" x14ac:dyDescent="0.25"/>
    <row r="72" s="62" customFormat="1" x14ac:dyDescent="0.25"/>
    <row r="73" s="62" customFormat="1" x14ac:dyDescent="0.25"/>
    <row r="74" s="62" customFormat="1" x14ac:dyDescent="0.25"/>
    <row r="75" s="62" customFormat="1" x14ac:dyDescent="0.25"/>
    <row r="76" s="62" customFormat="1" x14ac:dyDescent="0.25"/>
    <row r="77" s="62" customFormat="1" x14ac:dyDescent="0.25"/>
    <row r="78" s="62" customFormat="1" x14ac:dyDescent="0.25"/>
    <row r="79" s="62" customFormat="1" x14ac:dyDescent="0.25"/>
    <row r="80" s="62" customFormat="1" x14ac:dyDescent="0.25"/>
    <row r="81" s="62" customFormat="1" x14ac:dyDescent="0.25"/>
    <row r="82" s="62" customFormat="1" x14ac:dyDescent="0.25"/>
    <row r="83" s="62" customFormat="1" x14ac:dyDescent="0.25"/>
    <row r="84" s="62" customFormat="1" x14ac:dyDescent="0.25"/>
    <row r="85" s="62" customFormat="1" x14ac:dyDescent="0.25"/>
    <row r="86" s="62" customFormat="1" x14ac:dyDescent="0.25"/>
    <row r="87" s="62" customFormat="1" x14ac:dyDescent="0.25"/>
    <row r="88" s="62" customFormat="1" x14ac:dyDescent="0.25"/>
    <row r="89" s="62" customFormat="1" x14ac:dyDescent="0.25"/>
    <row r="90" s="62" customFormat="1" x14ac:dyDescent="0.25"/>
    <row r="91" s="62" customFormat="1" x14ac:dyDescent="0.25"/>
    <row r="92" s="62" customFormat="1" x14ac:dyDescent="0.25"/>
    <row r="93" s="62" customFormat="1" x14ac:dyDescent="0.25"/>
    <row r="94" s="62" customFormat="1" x14ac:dyDescent="0.25"/>
    <row r="95" s="62" customFormat="1" x14ac:dyDescent="0.25"/>
    <row r="96" s="62" customFormat="1" x14ac:dyDescent="0.25"/>
    <row r="97" s="62" customFormat="1" x14ac:dyDescent="0.25"/>
    <row r="98" s="62" customFormat="1" x14ac:dyDescent="0.25"/>
    <row r="99" s="62" customFormat="1" x14ac:dyDescent="0.25"/>
    <row r="100" s="62" customFormat="1" x14ac:dyDescent="0.25"/>
    <row r="101" s="62" customFormat="1" x14ac:dyDescent="0.25"/>
    <row r="102" s="62" customFormat="1" x14ac:dyDescent="0.25"/>
    <row r="103" s="62" customFormat="1" x14ac:dyDescent="0.25"/>
    <row r="104" s="62" customFormat="1" x14ac:dyDescent="0.25"/>
    <row r="105" s="62" customFormat="1" x14ac:dyDescent="0.25"/>
    <row r="106" s="62" customFormat="1" x14ac:dyDescent="0.25"/>
    <row r="107" s="62" customFormat="1" x14ac:dyDescent="0.25"/>
    <row r="108" s="62" customFormat="1" x14ac:dyDescent="0.25"/>
    <row r="109" s="62" customFormat="1" x14ac:dyDescent="0.25"/>
    <row r="110" s="62" customFormat="1" x14ac:dyDescent="0.25"/>
    <row r="111" s="62" customFormat="1" x14ac:dyDescent="0.25"/>
    <row r="112" s="62" customFormat="1" x14ac:dyDescent="0.25"/>
    <row r="113" s="62" customFormat="1" x14ac:dyDescent="0.25"/>
    <row r="114" s="62" customFormat="1" x14ac:dyDescent="0.25"/>
    <row r="115" s="62" customFormat="1" x14ac:dyDescent="0.25"/>
    <row r="116" s="62" customFormat="1" x14ac:dyDescent="0.25"/>
    <row r="117" s="62" customFormat="1" x14ac:dyDescent="0.25"/>
    <row r="118" s="62" customFormat="1" x14ac:dyDescent="0.25"/>
    <row r="119" s="62" customFormat="1" x14ac:dyDescent="0.25"/>
    <row r="120" s="62" customFormat="1" x14ac:dyDescent="0.25"/>
    <row r="121" s="62" customFormat="1" x14ac:dyDescent="0.25"/>
    <row r="122" s="62" customFormat="1" x14ac:dyDescent="0.25"/>
    <row r="123" s="62" customFormat="1" x14ac:dyDescent="0.25"/>
    <row r="124" s="62" customFormat="1" x14ac:dyDescent="0.25"/>
    <row r="125" s="62" customFormat="1" x14ac:dyDescent="0.25"/>
    <row r="126" s="62" customFormat="1" x14ac:dyDescent="0.25"/>
    <row r="127" s="62" customFormat="1" x14ac:dyDescent="0.25"/>
    <row r="128" s="62" customFormat="1" x14ac:dyDescent="0.25"/>
    <row r="129" s="62" customFormat="1" x14ac:dyDescent="0.25"/>
    <row r="130" s="62" customFormat="1" x14ac:dyDescent="0.25"/>
    <row r="131" s="62" customFormat="1" x14ac:dyDescent="0.25"/>
    <row r="132" s="62" customFormat="1" x14ac:dyDescent="0.25"/>
    <row r="133" s="62" customFormat="1" x14ac:dyDescent="0.25"/>
    <row r="134" s="62" customFormat="1" x14ac:dyDescent="0.25"/>
    <row r="135" s="62" customFormat="1" x14ac:dyDescent="0.25"/>
    <row r="136" s="62" customFormat="1" x14ac:dyDescent="0.25"/>
    <row r="137" s="62" customFormat="1" x14ac:dyDescent="0.25"/>
    <row r="138" s="62" customFormat="1" x14ac:dyDescent="0.25"/>
    <row r="139" s="62" customFormat="1" x14ac:dyDescent="0.25"/>
    <row r="140" s="62" customFormat="1" x14ac:dyDescent="0.25"/>
    <row r="141" s="62" customFormat="1" x14ac:dyDescent="0.25"/>
    <row r="142" s="62" customFormat="1" x14ac:dyDescent="0.25"/>
    <row r="143" s="62" customFormat="1" x14ac:dyDescent="0.25"/>
    <row r="144" s="62" customFormat="1" x14ac:dyDescent="0.25"/>
    <row r="145" s="62" customFormat="1" x14ac:dyDescent="0.25"/>
    <row r="146" s="62" customFormat="1" x14ac:dyDescent="0.25"/>
    <row r="147" s="62" customFormat="1" x14ac:dyDescent="0.25"/>
    <row r="148" s="62" customFormat="1" x14ac:dyDescent="0.25"/>
    <row r="149" s="62" customFormat="1" x14ac:dyDescent="0.25"/>
    <row r="150" s="62" customFormat="1" x14ac:dyDescent="0.25"/>
    <row r="151" s="62" customFormat="1" x14ac:dyDescent="0.25"/>
    <row r="152" s="62" customFormat="1" x14ac:dyDescent="0.25"/>
    <row r="153" s="62" customFormat="1" x14ac:dyDescent="0.25"/>
    <row r="154" s="62" customFormat="1" x14ac:dyDescent="0.25"/>
    <row r="155" s="62" customFormat="1" x14ac:dyDescent="0.25"/>
    <row r="156" s="62" customFormat="1" x14ac:dyDescent="0.25"/>
    <row r="157" s="62" customFormat="1" x14ac:dyDescent="0.25"/>
    <row r="158" s="62" customFormat="1" x14ac:dyDescent="0.25"/>
    <row r="159" s="62" customFormat="1" x14ac:dyDescent="0.25"/>
    <row r="160" s="62" customFormat="1" x14ac:dyDescent="0.25"/>
    <row r="161" s="62" customFormat="1" x14ac:dyDescent="0.25"/>
    <row r="162" s="62" customFormat="1" x14ac:dyDescent="0.25"/>
    <row r="163" s="62" customFormat="1" x14ac:dyDescent="0.25"/>
    <row r="164" s="62" customFormat="1" x14ac:dyDescent="0.25"/>
    <row r="165" s="62" customFormat="1" x14ac:dyDescent="0.25"/>
    <row r="166" s="62" customFormat="1" x14ac:dyDescent="0.25"/>
    <row r="167" s="62" customFormat="1" x14ac:dyDescent="0.25"/>
    <row r="168" s="62" customFormat="1" x14ac:dyDescent="0.25"/>
    <row r="169" s="62" customFormat="1" x14ac:dyDescent="0.25"/>
    <row r="170" s="62" customFormat="1" x14ac:dyDescent="0.25"/>
    <row r="171" s="62" customFormat="1" x14ac:dyDescent="0.25"/>
    <row r="172" s="62" customFormat="1" x14ac:dyDescent="0.25"/>
    <row r="173" s="62" customFormat="1" x14ac:dyDescent="0.25"/>
    <row r="174" s="62" customFormat="1" x14ac:dyDescent="0.25"/>
    <row r="175" s="62" customFormat="1" x14ac:dyDescent="0.25"/>
    <row r="176" s="62" customFormat="1" x14ac:dyDescent="0.25"/>
    <row r="177" s="62" customFormat="1" x14ac:dyDescent="0.25"/>
    <row r="178" s="62" customFormat="1" x14ac:dyDescent="0.25"/>
    <row r="179" s="62" customFormat="1" x14ac:dyDescent="0.25"/>
    <row r="180" s="62" customFormat="1" x14ac:dyDescent="0.25"/>
    <row r="181" s="62" customFormat="1" x14ac:dyDescent="0.25"/>
    <row r="182" s="62" customFormat="1" x14ac:dyDescent="0.25"/>
    <row r="183" s="62" customFormat="1" x14ac:dyDescent="0.25"/>
    <row r="184" s="62" customFormat="1" x14ac:dyDescent="0.25"/>
    <row r="185" s="62" customFormat="1" x14ac:dyDescent="0.25"/>
    <row r="186" s="62" customFormat="1" x14ac:dyDescent="0.25"/>
    <row r="187" s="62" customFormat="1" x14ac:dyDescent="0.25"/>
    <row r="188" s="62" customFormat="1" x14ac:dyDescent="0.25"/>
    <row r="189" s="62" customFormat="1" x14ac:dyDescent="0.25"/>
    <row r="190" s="62" customFormat="1" x14ac:dyDescent="0.25"/>
    <row r="191" s="62" customFormat="1" x14ac:dyDescent="0.25"/>
    <row r="192" s="62" customFormat="1" x14ac:dyDescent="0.25"/>
    <row r="193" s="62" customFormat="1" x14ac:dyDescent="0.25"/>
    <row r="194" s="62" customFormat="1" x14ac:dyDescent="0.25"/>
    <row r="195" s="62" customFormat="1" x14ac:dyDescent="0.25"/>
    <row r="196" s="62" customFormat="1" x14ac:dyDescent="0.25"/>
    <row r="197" s="62" customFormat="1" x14ac:dyDescent="0.25"/>
    <row r="198" s="62" customFormat="1" x14ac:dyDescent="0.25"/>
    <row r="199" s="62" customFormat="1" x14ac:dyDescent="0.25"/>
    <row r="200" s="62" customFormat="1" x14ac:dyDescent="0.25"/>
    <row r="201" s="62" customFormat="1" x14ac:dyDescent="0.25"/>
    <row r="202" s="62" customFormat="1" x14ac:dyDescent="0.25"/>
    <row r="203" s="62" customFormat="1" x14ac:dyDescent="0.25"/>
    <row r="204" s="62" customFormat="1" x14ac:dyDescent="0.25"/>
    <row r="205" s="62" customFormat="1" x14ac:dyDescent="0.25"/>
    <row r="206" s="62" customFormat="1" x14ac:dyDescent="0.25"/>
    <row r="207" s="62" customFormat="1" x14ac:dyDescent="0.25"/>
    <row r="208" s="62" customFormat="1" x14ac:dyDescent="0.25"/>
    <row r="209" s="62" customFormat="1" x14ac:dyDescent="0.25"/>
    <row r="210" s="62" customFormat="1" x14ac:dyDescent="0.25"/>
    <row r="211" s="62" customFormat="1" x14ac:dyDescent="0.25"/>
    <row r="212" s="62" customFormat="1" x14ac:dyDescent="0.25"/>
    <row r="213" s="62" customFormat="1" x14ac:dyDescent="0.25"/>
    <row r="214" s="62" customFormat="1" x14ac:dyDescent="0.25"/>
    <row r="215" s="62" customFormat="1" x14ac:dyDescent="0.25"/>
    <row r="216" s="62" customFormat="1" x14ac:dyDescent="0.25"/>
    <row r="217" s="62" customFormat="1" x14ac:dyDescent="0.25"/>
    <row r="218" s="62" customFormat="1" x14ac:dyDescent="0.25"/>
    <row r="219" s="62" customFormat="1" x14ac:dyDescent="0.25"/>
    <row r="220" s="62" customFormat="1" x14ac:dyDescent="0.25"/>
    <row r="221" s="62" customFormat="1" x14ac:dyDescent="0.25"/>
    <row r="222" s="62" customFormat="1" x14ac:dyDescent="0.25"/>
    <row r="223" s="62" customFormat="1" x14ac:dyDescent="0.25"/>
    <row r="224" s="62" customFormat="1" x14ac:dyDescent="0.25"/>
    <row r="225" s="62" customFormat="1" x14ac:dyDescent="0.25"/>
    <row r="226" s="62" customFormat="1" x14ac:dyDescent="0.25"/>
    <row r="227" s="62" customFormat="1" x14ac:dyDescent="0.25"/>
    <row r="228" s="62" customFormat="1" x14ac:dyDescent="0.25"/>
    <row r="229" s="62" customFormat="1" x14ac:dyDescent="0.25"/>
    <row r="230" s="62" customFormat="1" x14ac:dyDescent="0.25"/>
    <row r="231" s="62" customFormat="1" x14ac:dyDescent="0.25"/>
    <row r="232" s="62" customFormat="1" x14ac:dyDescent="0.25"/>
    <row r="233" s="62" customFormat="1" x14ac:dyDescent="0.25"/>
    <row r="234" s="62" customFormat="1" x14ac:dyDescent="0.25"/>
    <row r="235" s="62" customFormat="1" x14ac:dyDescent="0.25"/>
    <row r="236" s="62" customFormat="1" x14ac:dyDescent="0.25"/>
    <row r="237" s="62" customFormat="1" x14ac:dyDescent="0.25"/>
    <row r="238" s="62" customFormat="1" x14ac:dyDescent="0.25"/>
    <row r="239" s="62" customFormat="1" x14ac:dyDescent="0.25"/>
    <row r="240" s="62" customFormat="1" x14ac:dyDescent="0.25"/>
    <row r="241" s="62" customFormat="1" x14ac:dyDescent="0.25"/>
    <row r="242" s="62" customFormat="1" x14ac:dyDescent="0.25"/>
    <row r="243" s="62" customFormat="1" x14ac:dyDescent="0.25"/>
    <row r="244" s="62" customFormat="1" x14ac:dyDescent="0.25"/>
    <row r="245" s="62" customFormat="1" x14ac:dyDescent="0.25"/>
    <row r="246" s="62" customFormat="1" x14ac:dyDescent="0.25"/>
    <row r="247" s="62" customFormat="1" x14ac:dyDescent="0.25"/>
    <row r="248" s="62" customFormat="1" x14ac:dyDescent="0.25"/>
    <row r="249" s="62" customFormat="1" x14ac:dyDescent="0.25"/>
    <row r="250" s="62" customFormat="1" x14ac:dyDescent="0.25"/>
    <row r="251" s="62" customFormat="1" x14ac:dyDescent="0.25"/>
    <row r="252" s="62" customFormat="1" x14ac:dyDescent="0.25"/>
    <row r="253" s="62" customFormat="1" x14ac:dyDescent="0.25"/>
    <row r="254" s="62" customFormat="1" x14ac:dyDescent="0.25"/>
    <row r="255" s="62" customFormat="1" x14ac:dyDescent="0.25"/>
    <row r="256" s="62" customFormat="1" x14ac:dyDescent="0.25"/>
    <row r="257" s="62" customFormat="1" x14ac:dyDescent="0.25"/>
    <row r="258" s="62" customFormat="1" x14ac:dyDescent="0.25"/>
    <row r="259" s="62" customFormat="1" x14ac:dyDescent="0.25"/>
    <row r="260" s="62" customFormat="1" x14ac:dyDescent="0.25"/>
    <row r="261" s="62" customFormat="1" x14ac:dyDescent="0.25"/>
    <row r="262" s="62" customFormat="1" x14ac:dyDescent="0.25"/>
    <row r="263" s="62" customFormat="1" x14ac:dyDescent="0.25"/>
    <row r="264" s="62" customFormat="1" x14ac:dyDescent="0.25"/>
    <row r="265" s="62" customFormat="1" x14ac:dyDescent="0.25"/>
    <row r="266" s="62" customFormat="1" x14ac:dyDescent="0.25"/>
    <row r="267" s="62" customFormat="1" x14ac:dyDescent="0.25"/>
    <row r="268" s="62" customFormat="1" x14ac:dyDescent="0.25"/>
    <row r="269" s="62" customFormat="1" x14ac:dyDescent="0.25"/>
    <row r="270" s="62" customFormat="1" x14ac:dyDescent="0.25"/>
    <row r="271" s="62" customFormat="1" x14ac:dyDescent="0.25"/>
    <row r="272" s="62" customFormat="1" x14ac:dyDescent="0.25"/>
    <row r="273" s="62" customFormat="1" x14ac:dyDescent="0.25"/>
    <row r="274" s="62" customFormat="1" x14ac:dyDescent="0.25"/>
    <row r="275" s="62" customFormat="1" x14ac:dyDescent="0.25"/>
    <row r="276" s="62" customFormat="1" x14ac:dyDescent="0.25"/>
    <row r="277" s="62" customFormat="1" x14ac:dyDescent="0.25"/>
    <row r="278" s="62" customFormat="1" x14ac:dyDescent="0.25"/>
    <row r="279" s="62" customFormat="1" x14ac:dyDescent="0.25"/>
    <row r="280" s="62" customFormat="1" x14ac:dyDescent="0.25"/>
    <row r="281" s="62" customFormat="1" x14ac:dyDescent="0.25"/>
    <row r="282" s="62" customFormat="1" x14ac:dyDescent="0.25"/>
    <row r="283" s="62" customFormat="1" x14ac:dyDescent="0.25"/>
    <row r="284" s="62" customFormat="1" x14ac:dyDescent="0.25"/>
    <row r="285" s="62" customFormat="1" x14ac:dyDescent="0.25"/>
    <row r="286" s="62" customFormat="1" x14ac:dyDescent="0.25"/>
    <row r="287" s="62" customFormat="1" x14ac:dyDescent="0.25"/>
    <row r="288" s="62" customFormat="1" x14ac:dyDescent="0.25"/>
    <row r="289" s="62" customFormat="1" x14ac:dyDescent="0.25"/>
    <row r="290" s="62" customFormat="1" x14ac:dyDescent="0.25"/>
    <row r="291" s="62" customFormat="1" x14ac:dyDescent="0.25"/>
    <row r="292" s="62" customFormat="1" x14ac:dyDescent="0.25"/>
    <row r="293" s="62" customFormat="1" x14ac:dyDescent="0.25"/>
    <row r="294" s="62" customFormat="1" x14ac:dyDescent="0.25"/>
    <row r="295" s="62" customFormat="1" x14ac:dyDescent="0.25"/>
    <row r="296" s="62" customFormat="1" x14ac:dyDescent="0.25"/>
    <row r="297" s="62" customFormat="1" x14ac:dyDescent="0.25"/>
    <row r="298" s="62" customFormat="1" x14ac:dyDescent="0.25"/>
    <row r="299" s="62" customFormat="1" x14ac:dyDescent="0.25"/>
    <row r="300" s="62" customFormat="1" x14ac:dyDescent="0.25"/>
    <row r="301" s="62" customFormat="1" x14ac:dyDescent="0.25"/>
    <row r="302" s="62" customFormat="1" x14ac:dyDescent="0.25"/>
    <row r="303" s="62" customFormat="1" x14ac:dyDescent="0.25"/>
    <row r="304" s="62" customFormat="1" x14ac:dyDescent="0.25"/>
    <row r="305" s="62" customFormat="1" x14ac:dyDescent="0.25"/>
    <row r="306" s="62" customFormat="1" x14ac:dyDescent="0.25"/>
    <row r="307" s="62" customFormat="1" x14ac:dyDescent="0.25"/>
    <row r="308" s="62" customFormat="1" x14ac:dyDescent="0.25"/>
    <row r="309" s="62" customFormat="1" x14ac:dyDescent="0.25"/>
    <row r="310" s="62" customFormat="1" x14ac:dyDescent="0.25"/>
    <row r="311" s="62" customFormat="1" x14ac:dyDescent="0.25"/>
    <row r="312" s="62" customFormat="1" x14ac:dyDescent="0.25"/>
    <row r="313" s="62" customFormat="1" x14ac:dyDescent="0.25"/>
    <row r="314" s="62" customFormat="1" x14ac:dyDescent="0.25"/>
    <row r="315" s="62" customFormat="1" x14ac:dyDescent="0.25"/>
    <row r="316" s="62" customFormat="1" x14ac:dyDescent="0.25"/>
    <row r="317" s="62" customFormat="1" x14ac:dyDescent="0.25"/>
    <row r="318" s="62" customFormat="1" x14ac:dyDescent="0.25"/>
    <row r="319" s="62" customFormat="1" x14ac:dyDescent="0.25"/>
    <row r="320" s="62" customFormat="1" x14ac:dyDescent="0.25"/>
    <row r="321" s="62" customFormat="1" x14ac:dyDescent="0.25"/>
    <row r="322" s="62" customFormat="1" x14ac:dyDescent="0.25"/>
    <row r="323" s="62" customFormat="1" x14ac:dyDescent="0.25"/>
    <row r="324" s="62" customFormat="1" x14ac:dyDescent="0.25"/>
    <row r="325" s="62" customFormat="1" x14ac:dyDescent="0.25"/>
    <row r="326" s="62" customFormat="1" x14ac:dyDescent="0.25"/>
    <row r="327" s="62" customFormat="1" x14ac:dyDescent="0.25"/>
    <row r="328" s="62" customFormat="1" x14ac:dyDescent="0.25"/>
    <row r="329" s="62" customFormat="1" x14ac:dyDescent="0.25"/>
    <row r="330" s="62" customFormat="1" x14ac:dyDescent="0.25"/>
    <row r="331" s="62" customFormat="1" x14ac:dyDescent="0.25"/>
    <row r="332" s="62" customFormat="1" x14ac:dyDescent="0.25"/>
    <row r="333" s="62" customFormat="1" x14ac:dyDescent="0.25"/>
    <row r="334" s="62" customFormat="1" x14ac:dyDescent="0.25"/>
    <row r="335" s="62" customFormat="1" x14ac:dyDescent="0.25"/>
    <row r="336" s="62" customFormat="1" x14ac:dyDescent="0.25"/>
    <row r="337" s="62" customFormat="1" x14ac:dyDescent="0.25"/>
    <row r="338" s="62" customFormat="1" x14ac:dyDescent="0.25"/>
    <row r="339" s="62" customFormat="1" x14ac:dyDescent="0.25"/>
    <row r="340" s="62" customFormat="1" x14ac:dyDescent="0.25"/>
    <row r="341" s="62" customFormat="1" x14ac:dyDescent="0.25"/>
    <row r="342" s="62" customFormat="1" x14ac:dyDescent="0.25"/>
    <row r="343" s="62" customFormat="1" x14ac:dyDescent="0.25"/>
    <row r="344" s="62" customFormat="1" x14ac:dyDescent="0.25"/>
    <row r="345" s="62" customFormat="1" x14ac:dyDescent="0.25"/>
    <row r="346" s="62" customFormat="1" x14ac:dyDescent="0.25"/>
    <row r="347" s="62" customFormat="1" x14ac:dyDescent="0.25"/>
    <row r="348" s="62" customFormat="1" x14ac:dyDescent="0.25"/>
    <row r="349" s="62" customFormat="1" x14ac:dyDescent="0.25"/>
    <row r="350" s="62" customFormat="1" x14ac:dyDescent="0.25"/>
    <row r="351" s="62" customFormat="1" x14ac:dyDescent="0.25"/>
    <row r="352" s="62" customFormat="1" x14ac:dyDescent="0.25"/>
    <row r="353" s="62" customFormat="1" x14ac:dyDescent="0.25"/>
    <row r="354" s="62" customFormat="1" x14ac:dyDescent="0.25"/>
    <row r="355" s="62" customFormat="1" x14ac:dyDescent="0.25"/>
    <row r="356" s="62" customFormat="1" x14ac:dyDescent="0.25"/>
    <row r="357" s="62" customFormat="1" x14ac:dyDescent="0.25"/>
    <row r="358" s="62" customFormat="1" x14ac:dyDescent="0.25"/>
    <row r="359" s="62" customFormat="1" x14ac:dyDescent="0.25"/>
    <row r="360" s="62" customFormat="1" x14ac:dyDescent="0.25"/>
    <row r="361" s="62" customFormat="1" x14ac:dyDescent="0.25"/>
    <row r="362" s="62" customFormat="1" x14ac:dyDescent="0.25"/>
    <row r="363" s="62" customFormat="1" x14ac:dyDescent="0.25"/>
    <row r="364" s="62" customFormat="1" x14ac:dyDescent="0.25"/>
    <row r="365" s="62" customFormat="1" x14ac:dyDescent="0.25"/>
    <row r="366" s="62" customFormat="1" x14ac:dyDescent="0.25"/>
    <row r="367" s="62" customFormat="1" x14ac:dyDescent="0.25"/>
    <row r="368" s="62" customFormat="1" x14ac:dyDescent="0.25"/>
    <row r="369" s="62" customFormat="1" x14ac:dyDescent="0.25"/>
    <row r="370" s="62" customFormat="1" x14ac:dyDescent="0.25"/>
    <row r="371" s="62" customFormat="1" x14ac:dyDescent="0.25"/>
    <row r="372" s="62" customFormat="1" x14ac:dyDescent="0.25"/>
    <row r="373" s="62" customFormat="1" x14ac:dyDescent="0.25"/>
    <row r="374" s="62" customFormat="1" x14ac:dyDescent="0.25"/>
    <row r="375" s="62" customFormat="1" x14ac:dyDescent="0.25"/>
    <row r="376" s="62" customFormat="1" x14ac:dyDescent="0.25"/>
    <row r="377" s="62" customFormat="1" x14ac:dyDescent="0.25"/>
    <row r="378" s="62" customFormat="1" x14ac:dyDescent="0.25"/>
    <row r="379" s="62" customFormat="1" x14ac:dyDescent="0.25"/>
    <row r="380" s="62" customFormat="1" x14ac:dyDescent="0.25"/>
    <row r="381" s="62" customFormat="1" x14ac:dyDescent="0.25"/>
    <row r="382" s="62" customFormat="1" x14ac:dyDescent="0.25"/>
    <row r="383" s="62" customFormat="1" x14ac:dyDescent="0.25"/>
    <row r="384" s="62" customFormat="1" x14ac:dyDescent="0.25"/>
    <row r="385" s="62" customFormat="1" x14ac:dyDescent="0.25"/>
    <row r="386" s="62" customFormat="1" x14ac:dyDescent="0.25"/>
    <row r="387" s="62" customFormat="1" x14ac:dyDescent="0.25"/>
    <row r="388" s="62" customFormat="1" x14ac:dyDescent="0.25"/>
    <row r="389" s="62" customFormat="1" x14ac:dyDescent="0.25"/>
    <row r="390" s="62" customFormat="1" x14ac:dyDescent="0.25"/>
    <row r="391" s="62" customFormat="1" x14ac:dyDescent="0.25"/>
    <row r="392" s="62" customFormat="1" x14ac:dyDescent="0.25"/>
    <row r="393" s="62" customFormat="1" x14ac:dyDescent="0.25"/>
    <row r="394" s="62" customFormat="1" x14ac:dyDescent="0.25"/>
    <row r="395" s="62" customFormat="1" x14ac:dyDescent="0.25"/>
    <row r="396" s="62" customFormat="1" x14ac:dyDescent="0.25"/>
    <row r="397" s="62" customFormat="1" x14ac:dyDescent="0.25"/>
    <row r="398" s="62" customFormat="1" x14ac:dyDescent="0.25"/>
    <row r="399" s="62" customFormat="1" x14ac:dyDescent="0.25"/>
    <row r="400" s="62" customFormat="1" x14ac:dyDescent="0.25"/>
    <row r="401" s="62" customFormat="1" x14ac:dyDescent="0.25"/>
    <row r="402" s="62" customFormat="1" x14ac:dyDescent="0.25"/>
    <row r="403" s="62" customFormat="1" x14ac:dyDescent="0.25"/>
    <row r="404" s="62" customFormat="1" x14ac:dyDescent="0.25"/>
    <row r="405" s="62" customFormat="1" x14ac:dyDescent="0.25"/>
    <row r="406" s="62" customFormat="1" x14ac:dyDescent="0.25"/>
    <row r="407" s="62" customFormat="1" x14ac:dyDescent="0.25"/>
    <row r="408" s="62" customFormat="1" x14ac:dyDescent="0.25"/>
    <row r="409" s="62" customFormat="1" x14ac:dyDescent="0.25"/>
    <row r="410" s="62" customFormat="1" x14ac:dyDescent="0.25"/>
    <row r="411" s="62" customFormat="1" x14ac:dyDescent="0.25"/>
    <row r="412" s="62" customFormat="1" x14ac:dyDescent="0.25"/>
    <row r="413" s="62" customFormat="1" x14ac:dyDescent="0.25"/>
    <row r="414" s="62" customFormat="1" x14ac:dyDescent="0.25"/>
    <row r="415" s="62" customFormat="1" x14ac:dyDescent="0.25"/>
    <row r="416" s="62" customFormat="1" x14ac:dyDescent="0.25"/>
    <row r="417" s="62" customFormat="1" x14ac:dyDescent="0.25"/>
    <row r="418" s="62" customFormat="1" x14ac:dyDescent="0.25"/>
    <row r="419" s="62" customFormat="1" x14ac:dyDescent="0.25"/>
    <row r="420" s="62" customFormat="1" x14ac:dyDescent="0.25"/>
    <row r="421" s="62" customFormat="1" x14ac:dyDescent="0.25"/>
    <row r="422" s="62" customFormat="1" x14ac:dyDescent="0.25"/>
    <row r="423" s="62" customFormat="1" x14ac:dyDescent="0.25"/>
    <row r="424" s="62" customFormat="1" x14ac:dyDescent="0.25"/>
    <row r="425" s="62" customFormat="1" x14ac:dyDescent="0.25"/>
    <row r="426" s="62" customFormat="1" x14ac:dyDescent="0.25"/>
    <row r="427" s="62" customFormat="1" x14ac:dyDescent="0.25"/>
    <row r="428" s="62" customFormat="1" x14ac:dyDescent="0.25"/>
    <row r="429" s="62" customFormat="1" x14ac:dyDescent="0.25"/>
    <row r="430" s="62" customFormat="1" x14ac:dyDescent="0.25"/>
    <row r="431" s="62" customFormat="1" x14ac:dyDescent="0.25"/>
    <row r="432" s="62" customFormat="1" x14ac:dyDescent="0.25"/>
    <row r="433" s="62" customFormat="1" x14ac:dyDescent="0.25"/>
    <row r="434" s="62" customFormat="1" x14ac:dyDescent="0.25"/>
    <row r="435" s="62" customFormat="1" x14ac:dyDescent="0.25"/>
    <row r="436" s="62" customFormat="1" x14ac:dyDescent="0.25"/>
    <row r="437" s="62" customFormat="1" x14ac:dyDescent="0.25"/>
    <row r="438" s="62" customFormat="1" x14ac:dyDescent="0.25"/>
    <row r="439" s="62" customFormat="1" x14ac:dyDescent="0.25"/>
    <row r="440" s="62" customFormat="1" x14ac:dyDescent="0.25"/>
    <row r="441" s="62" customFormat="1" x14ac:dyDescent="0.25"/>
    <row r="442" s="62" customFormat="1" x14ac:dyDescent="0.25"/>
    <row r="443" s="62" customFormat="1" x14ac:dyDescent="0.25"/>
    <row r="444" s="62" customFormat="1" x14ac:dyDescent="0.25"/>
    <row r="445" s="62" customFormat="1" x14ac:dyDescent="0.25"/>
    <row r="446" s="62" customFormat="1" x14ac:dyDescent="0.25"/>
    <row r="447" s="62" customFormat="1" x14ac:dyDescent="0.25"/>
    <row r="448" s="62" customFormat="1" x14ac:dyDescent="0.25"/>
    <row r="449" s="62" customFormat="1" x14ac:dyDescent="0.25"/>
    <row r="450" s="62" customFormat="1" x14ac:dyDescent="0.25"/>
    <row r="451" s="62" customFormat="1" x14ac:dyDescent="0.25"/>
    <row r="452" s="62" customFormat="1" x14ac:dyDescent="0.25"/>
    <row r="453" s="62" customFormat="1" x14ac:dyDescent="0.25"/>
    <row r="454" s="62" customFormat="1" x14ac:dyDescent="0.25"/>
    <row r="455" s="62" customFormat="1" x14ac:dyDescent="0.25"/>
    <row r="456" s="62" customFormat="1" x14ac:dyDescent="0.25"/>
    <row r="457" s="62" customFormat="1" x14ac:dyDescent="0.25"/>
    <row r="458" s="62" customFormat="1" x14ac:dyDescent="0.25"/>
    <row r="459" s="62" customFormat="1" x14ac:dyDescent="0.25"/>
    <row r="460" s="62" customFormat="1" x14ac:dyDescent="0.25"/>
    <row r="461" s="62" customFormat="1" x14ac:dyDescent="0.25"/>
    <row r="462" s="62" customFormat="1" x14ac:dyDescent="0.25"/>
    <row r="463" s="62" customFormat="1" x14ac:dyDescent="0.25"/>
    <row r="464" s="62" customFormat="1" x14ac:dyDescent="0.25"/>
    <row r="465" s="62" customFormat="1" x14ac:dyDescent="0.25"/>
    <row r="466" s="62" customFormat="1" x14ac:dyDescent="0.25"/>
    <row r="467" s="62" customFormat="1" x14ac:dyDescent="0.25"/>
    <row r="468" s="62" customFormat="1" x14ac:dyDescent="0.25"/>
    <row r="469" s="62" customFormat="1" x14ac:dyDescent="0.25"/>
    <row r="470" s="62" customFormat="1" x14ac:dyDescent="0.25"/>
    <row r="471" s="62" customFormat="1" x14ac:dyDescent="0.25"/>
    <row r="472" s="62" customFormat="1" x14ac:dyDescent="0.25"/>
    <row r="473" s="62" customFormat="1" x14ac:dyDescent="0.25"/>
    <row r="474" s="62" customFormat="1" x14ac:dyDescent="0.25"/>
    <row r="475" s="62" customFormat="1" x14ac:dyDescent="0.25"/>
    <row r="476" s="62" customFormat="1" x14ac:dyDescent="0.25"/>
    <row r="477" s="62" customFormat="1" x14ac:dyDescent="0.25"/>
    <row r="478" s="62" customFormat="1" x14ac:dyDescent="0.25"/>
    <row r="479" s="62" customFormat="1" x14ac:dyDescent="0.25"/>
    <row r="480" s="62" customFormat="1" x14ac:dyDescent="0.25"/>
    <row r="481" s="62" customFormat="1" x14ac:dyDescent="0.25"/>
    <row r="482" s="62" customFormat="1" x14ac:dyDescent="0.25"/>
    <row r="483" s="62" customFormat="1" x14ac:dyDescent="0.25"/>
    <row r="484" s="62" customFormat="1" x14ac:dyDescent="0.25"/>
    <row r="485" s="62" customFormat="1" x14ac:dyDescent="0.25"/>
    <row r="486" s="62" customFormat="1" x14ac:dyDescent="0.25"/>
    <row r="487" s="62" customFormat="1" x14ac:dyDescent="0.25"/>
    <row r="488" s="62" customFormat="1" x14ac:dyDescent="0.25"/>
    <row r="489" s="62" customFormat="1" x14ac:dyDescent="0.25"/>
    <row r="490" s="62" customFormat="1" x14ac:dyDescent="0.25"/>
    <row r="491" s="62" customFormat="1" x14ac:dyDescent="0.25"/>
    <row r="492" s="62" customFormat="1" x14ac:dyDescent="0.25"/>
    <row r="493" s="62" customFormat="1" x14ac:dyDescent="0.25"/>
    <row r="494" s="62" customFormat="1" x14ac:dyDescent="0.25"/>
    <row r="495" s="62" customFormat="1" x14ac:dyDescent="0.25"/>
    <row r="496" s="62" customFormat="1" x14ac:dyDescent="0.25"/>
    <row r="497" s="62" customFormat="1" x14ac:dyDescent="0.25"/>
    <row r="498" s="62" customFormat="1" x14ac:dyDescent="0.25"/>
    <row r="499" s="62" customFormat="1" x14ac:dyDescent="0.25"/>
    <row r="500" s="62" customFormat="1" x14ac:dyDescent="0.25"/>
    <row r="501" s="62" customFormat="1" x14ac:dyDescent="0.25"/>
    <row r="502" s="62" customFormat="1" x14ac:dyDescent="0.25"/>
    <row r="503" s="62" customFormat="1" x14ac:dyDescent="0.25"/>
    <row r="504" s="62" customFormat="1" x14ac:dyDescent="0.25"/>
    <row r="505" s="62" customFormat="1" x14ac:dyDescent="0.25"/>
    <row r="506" s="62" customFormat="1" x14ac:dyDescent="0.25"/>
    <row r="507" s="62" customFormat="1" x14ac:dyDescent="0.25"/>
    <row r="508" s="62" customFormat="1" x14ac:dyDescent="0.25"/>
    <row r="509" s="62" customFormat="1" x14ac:dyDescent="0.25"/>
    <row r="510" s="62" customFormat="1" x14ac:dyDescent="0.25"/>
    <row r="511" s="62" customFormat="1" x14ac:dyDescent="0.25"/>
    <row r="512" s="62" customFormat="1" x14ac:dyDescent="0.25"/>
    <row r="513" s="62" customFormat="1" x14ac:dyDescent="0.25"/>
    <row r="514" s="62" customFormat="1" x14ac:dyDescent="0.25"/>
    <row r="515" s="62" customFormat="1" x14ac:dyDescent="0.25"/>
    <row r="516" s="62" customFormat="1" x14ac:dyDescent="0.25"/>
    <row r="517" s="62" customFormat="1" x14ac:dyDescent="0.25"/>
    <row r="518" s="62" customFormat="1" x14ac:dyDescent="0.25"/>
    <row r="519" s="62" customFormat="1" x14ac:dyDescent="0.25"/>
    <row r="520" s="62" customFormat="1" x14ac:dyDescent="0.25"/>
    <row r="521" s="62" customFormat="1" x14ac:dyDescent="0.25"/>
    <row r="522" s="62" customFormat="1" x14ac:dyDescent="0.25"/>
    <row r="523" s="62" customFormat="1" x14ac:dyDescent="0.25"/>
    <row r="524" s="62" customFormat="1" x14ac:dyDescent="0.25"/>
    <row r="525" s="62" customFormat="1" x14ac:dyDescent="0.25"/>
    <row r="526" s="62" customFormat="1" x14ac:dyDescent="0.25"/>
    <row r="527" s="62" customFormat="1" x14ac:dyDescent="0.25"/>
    <row r="528" s="62" customFormat="1" x14ac:dyDescent="0.25"/>
    <row r="529" s="62" customFormat="1" x14ac:dyDescent="0.25"/>
    <row r="530" s="62" customFormat="1" x14ac:dyDescent="0.25"/>
    <row r="531" s="62" customFormat="1" x14ac:dyDescent="0.25"/>
    <row r="532" s="62" customFormat="1" x14ac:dyDescent="0.25"/>
    <row r="533" s="62" customFormat="1" x14ac:dyDescent="0.25"/>
    <row r="534" s="62" customFormat="1" x14ac:dyDescent="0.25"/>
    <row r="535" s="62" customFormat="1" x14ac:dyDescent="0.25"/>
    <row r="536" s="62" customFormat="1" x14ac:dyDescent="0.25"/>
    <row r="537" s="62" customFormat="1" x14ac:dyDescent="0.25"/>
    <row r="538" s="62" customFormat="1" x14ac:dyDescent="0.25"/>
    <row r="539" s="62" customFormat="1" x14ac:dyDescent="0.25"/>
    <row r="540" s="62" customFormat="1" x14ac:dyDescent="0.25"/>
    <row r="541" s="62" customFormat="1" x14ac:dyDescent="0.25"/>
    <row r="542" s="62" customFormat="1" x14ac:dyDescent="0.25"/>
    <row r="543" s="62" customFormat="1" x14ac:dyDescent="0.25"/>
    <row r="544" s="62" customFormat="1" x14ac:dyDescent="0.25"/>
    <row r="545" s="62" customFormat="1" x14ac:dyDescent="0.25"/>
    <row r="546" s="62" customFormat="1" x14ac:dyDescent="0.25"/>
    <row r="547" s="62" customFormat="1" x14ac:dyDescent="0.25"/>
    <row r="548" s="62" customFormat="1" x14ac:dyDescent="0.25"/>
    <row r="549" s="62" customFormat="1" x14ac:dyDescent="0.25"/>
    <row r="550" s="62" customFormat="1" x14ac:dyDescent="0.25"/>
    <row r="551" s="62" customFormat="1" x14ac:dyDescent="0.25"/>
    <row r="552" s="62" customFormat="1" x14ac:dyDescent="0.25"/>
    <row r="553" s="62" customFormat="1" x14ac:dyDescent="0.25"/>
    <row r="554" s="62" customFormat="1" x14ac:dyDescent="0.25"/>
    <row r="555" s="62" customFormat="1" x14ac:dyDescent="0.25"/>
    <row r="556" s="62" customFormat="1" x14ac:dyDescent="0.25"/>
    <row r="557" s="62" customFormat="1" x14ac:dyDescent="0.25"/>
    <row r="558" s="62" customFormat="1" x14ac:dyDescent="0.25"/>
    <row r="559" s="62" customFormat="1" x14ac:dyDescent="0.25"/>
    <row r="560" s="62" customFormat="1" x14ac:dyDescent="0.25"/>
    <row r="561" s="62" customFormat="1" x14ac:dyDescent="0.25"/>
    <row r="562" s="62" customFormat="1" x14ac:dyDescent="0.25"/>
    <row r="563" s="62" customFormat="1" x14ac:dyDescent="0.25"/>
    <row r="564" s="62" customFormat="1" x14ac:dyDescent="0.25"/>
    <row r="565" s="62" customFormat="1" x14ac:dyDescent="0.25"/>
    <row r="566" s="62" customFormat="1" x14ac:dyDescent="0.25"/>
    <row r="567" s="62" customFormat="1" x14ac:dyDescent="0.25"/>
    <row r="568" s="62" customFormat="1" x14ac:dyDescent="0.25"/>
    <row r="569" s="62" customFormat="1" x14ac:dyDescent="0.25"/>
    <row r="570" s="62" customFormat="1" x14ac:dyDescent="0.25"/>
    <row r="571" s="62" customFormat="1" x14ac:dyDescent="0.25"/>
    <row r="572" s="62" customFormat="1" x14ac:dyDescent="0.25"/>
    <row r="573" s="62" customFormat="1" x14ac:dyDescent="0.25"/>
    <row r="574" s="62" customFormat="1" x14ac:dyDescent="0.25"/>
    <row r="575" s="62" customFormat="1" x14ac:dyDescent="0.25"/>
    <row r="576" s="62" customFormat="1" x14ac:dyDescent="0.25"/>
    <row r="577" s="62" customFormat="1" x14ac:dyDescent="0.25"/>
    <row r="578" s="62" customFormat="1" x14ac:dyDescent="0.25"/>
    <row r="579" s="62" customFormat="1" x14ac:dyDescent="0.25"/>
    <row r="580" s="62" customFormat="1" x14ac:dyDescent="0.25"/>
    <row r="581" s="62" customFormat="1" x14ac:dyDescent="0.25"/>
    <row r="582" s="62" customFormat="1" x14ac:dyDescent="0.25"/>
    <row r="583" s="62" customFormat="1" x14ac:dyDescent="0.25"/>
    <row r="584" s="62" customFormat="1" x14ac:dyDescent="0.25"/>
    <row r="585" s="62" customFormat="1" x14ac:dyDescent="0.25"/>
    <row r="586" s="62" customFormat="1" x14ac:dyDescent="0.25"/>
    <row r="587" s="62" customFormat="1" x14ac:dyDescent="0.25"/>
    <row r="588" s="62" customFormat="1" x14ac:dyDescent="0.25"/>
    <row r="589" s="62" customFormat="1" x14ac:dyDescent="0.25"/>
    <row r="590" s="62" customFormat="1" x14ac:dyDescent="0.25"/>
    <row r="591" s="62" customFormat="1" x14ac:dyDescent="0.25"/>
    <row r="592" s="62" customFormat="1" x14ac:dyDescent="0.25"/>
    <row r="593" s="62" customFormat="1" x14ac:dyDescent="0.25"/>
    <row r="594" s="62" customFormat="1" x14ac:dyDescent="0.25"/>
    <row r="595" s="62" customFormat="1" x14ac:dyDescent="0.25"/>
    <row r="596" s="62" customFormat="1" x14ac:dyDescent="0.25"/>
    <row r="597" s="62" customFormat="1" x14ac:dyDescent="0.25"/>
    <row r="598" s="62" customFormat="1" x14ac:dyDescent="0.25"/>
    <row r="599" s="62" customFormat="1" x14ac:dyDescent="0.25"/>
    <row r="600" s="62" customFormat="1" x14ac:dyDescent="0.25"/>
    <row r="601" s="62" customFormat="1" x14ac:dyDescent="0.25"/>
    <row r="602" s="62" customFormat="1" x14ac:dyDescent="0.25"/>
    <row r="603" s="62" customFormat="1" x14ac:dyDescent="0.25"/>
    <row r="604" s="62" customFormat="1" x14ac:dyDescent="0.25"/>
    <row r="605" s="62" customFormat="1" x14ac:dyDescent="0.25"/>
    <row r="606" s="62" customFormat="1" x14ac:dyDescent="0.25"/>
    <row r="607" s="62" customFormat="1" x14ac:dyDescent="0.25"/>
    <row r="608" s="62" customFormat="1" x14ac:dyDescent="0.25"/>
    <row r="609" s="62" customFormat="1" x14ac:dyDescent="0.25"/>
    <row r="610" s="62" customFormat="1" x14ac:dyDescent="0.25"/>
    <row r="611" s="62" customFormat="1" x14ac:dyDescent="0.25"/>
    <row r="612" s="62" customFormat="1" x14ac:dyDescent="0.25"/>
    <row r="613" s="62" customFormat="1" x14ac:dyDescent="0.25"/>
    <row r="614" s="62" customFormat="1" x14ac:dyDescent="0.25"/>
    <row r="615" s="62" customFormat="1" x14ac:dyDescent="0.25"/>
    <row r="616" s="62" customFormat="1" x14ac:dyDescent="0.25"/>
    <row r="617" s="62" customFormat="1" x14ac:dyDescent="0.25"/>
    <row r="618" s="62" customFormat="1" x14ac:dyDescent="0.25"/>
    <row r="619" s="62" customFormat="1" x14ac:dyDescent="0.25"/>
    <row r="620" s="62" customFormat="1" x14ac:dyDescent="0.25"/>
    <row r="621" s="62" customFormat="1" x14ac:dyDescent="0.25"/>
    <row r="622" s="62" customFormat="1" x14ac:dyDescent="0.25"/>
    <row r="623" s="62" customFormat="1" x14ac:dyDescent="0.25"/>
    <row r="624" s="62" customFormat="1" x14ac:dyDescent="0.25"/>
    <row r="625" s="62" customFormat="1" x14ac:dyDescent="0.25"/>
    <row r="626" s="62" customFormat="1" x14ac:dyDescent="0.25"/>
    <row r="627" s="62" customFormat="1" x14ac:dyDescent="0.25"/>
    <row r="628" s="62" customFormat="1" x14ac:dyDescent="0.25"/>
    <row r="629" s="62" customFormat="1" x14ac:dyDescent="0.25"/>
    <row r="630" s="62" customFormat="1" x14ac:dyDescent="0.25"/>
    <row r="631" s="62" customFormat="1" x14ac:dyDescent="0.25"/>
    <row r="632" s="62" customFormat="1" x14ac:dyDescent="0.25"/>
    <row r="633" s="62" customFormat="1" x14ac:dyDescent="0.25"/>
    <row r="634" s="62" customFormat="1" x14ac:dyDescent="0.25"/>
    <row r="635" s="62" customFormat="1" x14ac:dyDescent="0.25"/>
    <row r="636" s="62" customFormat="1" x14ac:dyDescent="0.25"/>
    <row r="637" s="62" customFormat="1" x14ac:dyDescent="0.25"/>
    <row r="638" s="62" customFormat="1" x14ac:dyDescent="0.25"/>
    <row r="639" s="62" customFormat="1" x14ac:dyDescent="0.25"/>
    <row r="640" s="62" customFormat="1" x14ac:dyDescent="0.25"/>
    <row r="641" s="62" customFormat="1" x14ac:dyDescent="0.25"/>
    <row r="642" s="62" customFormat="1" x14ac:dyDescent="0.25"/>
    <row r="643" s="62" customFormat="1" x14ac:dyDescent="0.25"/>
    <row r="644" s="62" customFormat="1" x14ac:dyDescent="0.25"/>
    <row r="645" s="62" customFormat="1" x14ac:dyDescent="0.25"/>
    <row r="646" s="62" customFormat="1" x14ac:dyDescent="0.25"/>
    <row r="647" s="62" customFormat="1" x14ac:dyDescent="0.25"/>
    <row r="648" s="62" customFormat="1" x14ac:dyDescent="0.25"/>
    <row r="649" s="62" customFormat="1" x14ac:dyDescent="0.25"/>
    <row r="650" s="62" customFormat="1" x14ac:dyDescent="0.25"/>
    <row r="651" s="62" customFormat="1" x14ac:dyDescent="0.25"/>
    <row r="652" s="62" customFormat="1" x14ac:dyDescent="0.25"/>
    <row r="653" s="62" customFormat="1" x14ac:dyDescent="0.25"/>
    <row r="654" s="62" customFormat="1" x14ac:dyDescent="0.25"/>
    <row r="655" s="62" customFormat="1" x14ac:dyDescent="0.25"/>
    <row r="656" s="62" customFormat="1" x14ac:dyDescent="0.25"/>
    <row r="657" s="62" customFormat="1" x14ac:dyDescent="0.25"/>
    <row r="658" s="62" customFormat="1" x14ac:dyDescent="0.25"/>
    <row r="659" s="62" customFormat="1" x14ac:dyDescent="0.25"/>
    <row r="660" s="62" customFormat="1" x14ac:dyDescent="0.25"/>
    <row r="661" s="62" customFormat="1" x14ac:dyDescent="0.25"/>
    <row r="662" s="62" customFormat="1" x14ac:dyDescent="0.25"/>
    <row r="663" s="62" customFormat="1" x14ac:dyDescent="0.25"/>
    <row r="664" s="62" customFormat="1" x14ac:dyDescent="0.25"/>
    <row r="665" s="62" customFormat="1" x14ac:dyDescent="0.25"/>
    <row r="666" s="62" customFormat="1" x14ac:dyDescent="0.25"/>
    <row r="667" s="62" customFormat="1" x14ac:dyDescent="0.25"/>
    <row r="668" s="62" customFormat="1" x14ac:dyDescent="0.25"/>
    <row r="669" s="62" customFormat="1" x14ac:dyDescent="0.25"/>
    <row r="670" s="62" customFormat="1" x14ac:dyDescent="0.25"/>
    <row r="671" s="62" customFormat="1" x14ac:dyDescent="0.25"/>
    <row r="672" s="62" customFormat="1" x14ac:dyDescent="0.25"/>
    <row r="673" s="62" customFormat="1" x14ac:dyDescent="0.25"/>
    <row r="674" s="62" customFormat="1" x14ac:dyDescent="0.25"/>
    <row r="675" s="62" customFormat="1" x14ac:dyDescent="0.25"/>
    <row r="676" s="62" customFormat="1" x14ac:dyDescent="0.25"/>
    <row r="677" s="62" customFormat="1" x14ac:dyDescent="0.25"/>
    <row r="678" s="62" customFormat="1" x14ac:dyDescent="0.25"/>
    <row r="679" s="62" customFormat="1" x14ac:dyDescent="0.25"/>
    <row r="680" s="62" customFormat="1" x14ac:dyDescent="0.25"/>
    <row r="681" s="62" customFormat="1" x14ac:dyDescent="0.25"/>
    <row r="682" s="62" customFormat="1" x14ac:dyDescent="0.25"/>
    <row r="683" s="62" customFormat="1" x14ac:dyDescent="0.25"/>
    <row r="684" s="62" customFormat="1" x14ac:dyDescent="0.25"/>
    <row r="685" s="62" customFormat="1" x14ac:dyDescent="0.25"/>
    <row r="686" s="62" customFormat="1" x14ac:dyDescent="0.25"/>
    <row r="687" s="62" customFormat="1" x14ac:dyDescent="0.25"/>
    <row r="688" s="62" customFormat="1" x14ac:dyDescent="0.25"/>
    <row r="689" s="62" customFormat="1" x14ac:dyDescent="0.25"/>
    <row r="690" s="62" customFormat="1" x14ac:dyDescent="0.25"/>
    <row r="691" s="62" customFormat="1" x14ac:dyDescent="0.25"/>
    <row r="692" s="62" customFormat="1" x14ac:dyDescent="0.25"/>
    <row r="693" s="62" customFormat="1" x14ac:dyDescent="0.25"/>
    <row r="694" s="62" customFormat="1" x14ac:dyDescent="0.25"/>
    <row r="695" s="62" customFormat="1" x14ac:dyDescent="0.25"/>
    <row r="696" s="62" customFormat="1" x14ac:dyDescent="0.25"/>
    <row r="697" s="62" customFormat="1" x14ac:dyDescent="0.25"/>
    <row r="698" s="62" customFormat="1" x14ac:dyDescent="0.25"/>
    <row r="699" s="62" customFormat="1" x14ac:dyDescent="0.25"/>
    <row r="700" s="62" customFormat="1" x14ac:dyDescent="0.25"/>
    <row r="701" s="62" customFormat="1" x14ac:dyDescent="0.25"/>
    <row r="702" s="62" customFormat="1" x14ac:dyDescent="0.25"/>
    <row r="703" s="62" customFormat="1" x14ac:dyDescent="0.25"/>
    <row r="704" s="62" customFormat="1" x14ac:dyDescent="0.25"/>
    <row r="705" s="62" customFormat="1" x14ac:dyDescent="0.25"/>
    <row r="706" s="62" customFormat="1" x14ac:dyDescent="0.25"/>
    <row r="707" s="62" customFormat="1" x14ac:dyDescent="0.25"/>
    <row r="708" s="62" customFormat="1" x14ac:dyDescent="0.25"/>
    <row r="709" s="62" customFormat="1" x14ac:dyDescent="0.25"/>
    <row r="710" s="62" customFormat="1" x14ac:dyDescent="0.25"/>
    <row r="711" s="62" customFormat="1" x14ac:dyDescent="0.25"/>
    <row r="712" s="62" customFormat="1" x14ac:dyDescent="0.25"/>
    <row r="713" s="62" customFormat="1" x14ac:dyDescent="0.25"/>
    <row r="714" s="62" customFormat="1" x14ac:dyDescent="0.25"/>
    <row r="715" s="62" customFormat="1" x14ac:dyDescent="0.25"/>
    <row r="716" s="62" customFormat="1" x14ac:dyDescent="0.25"/>
    <row r="717" s="62" customFormat="1" x14ac:dyDescent="0.25"/>
    <row r="718" s="62" customFormat="1" x14ac:dyDescent="0.25"/>
    <row r="719" s="62" customFormat="1" x14ac:dyDescent="0.25"/>
    <row r="720" s="62" customFormat="1" x14ac:dyDescent="0.25"/>
    <row r="721" s="62" customFormat="1" x14ac:dyDescent="0.25"/>
    <row r="722" s="62" customFormat="1" x14ac:dyDescent="0.25"/>
    <row r="723" s="62" customFormat="1" x14ac:dyDescent="0.25"/>
    <row r="724" s="62" customFormat="1" x14ac:dyDescent="0.25"/>
    <row r="725" s="62" customFormat="1" x14ac:dyDescent="0.25"/>
    <row r="726" s="62" customFormat="1" x14ac:dyDescent="0.25"/>
    <row r="727" s="62" customFormat="1" x14ac:dyDescent="0.25"/>
    <row r="728" s="62" customFormat="1" x14ac:dyDescent="0.25"/>
    <row r="729" s="62" customFormat="1" x14ac:dyDescent="0.25"/>
    <row r="730" s="62" customFormat="1" x14ac:dyDescent="0.25"/>
    <row r="731" s="62" customFormat="1" x14ac:dyDescent="0.25"/>
    <row r="732" s="62" customFormat="1" x14ac:dyDescent="0.25"/>
    <row r="733" s="62" customFormat="1" x14ac:dyDescent="0.25"/>
    <row r="734" s="62" customFormat="1" x14ac:dyDescent="0.25"/>
    <row r="735" s="62" customFormat="1" x14ac:dyDescent="0.25"/>
    <row r="736" s="62" customFormat="1" x14ac:dyDescent="0.25"/>
    <row r="737" s="62" customFormat="1" x14ac:dyDescent="0.25"/>
    <row r="738" s="62" customFormat="1" x14ac:dyDescent="0.25"/>
    <row r="739" s="62" customFormat="1" x14ac:dyDescent="0.25"/>
    <row r="740" s="62" customFormat="1" x14ac:dyDescent="0.25"/>
    <row r="741" s="62" customFormat="1" x14ac:dyDescent="0.25"/>
    <row r="742" s="62" customFormat="1" x14ac:dyDescent="0.25"/>
    <row r="743" s="62" customFormat="1" x14ac:dyDescent="0.25"/>
    <row r="744" s="62" customFormat="1" x14ac:dyDescent="0.25"/>
    <row r="745" s="62" customFormat="1" x14ac:dyDescent="0.25"/>
    <row r="746" s="62" customFormat="1" x14ac:dyDescent="0.25"/>
    <row r="747" s="62" customFormat="1" x14ac:dyDescent="0.25"/>
    <row r="748" s="62" customFormat="1" x14ac:dyDescent="0.25"/>
    <row r="749" s="62" customFormat="1" x14ac:dyDescent="0.25"/>
    <row r="750" s="62" customFormat="1" x14ac:dyDescent="0.25"/>
    <row r="751" s="62" customFormat="1" x14ac:dyDescent="0.25"/>
    <row r="752" s="62" customFormat="1" x14ac:dyDescent="0.25"/>
    <row r="753" s="62" customFormat="1" x14ac:dyDescent="0.25"/>
    <row r="754" s="62" customFormat="1" x14ac:dyDescent="0.25"/>
    <row r="755" s="62" customFormat="1" x14ac:dyDescent="0.25"/>
    <row r="756" s="62" customFormat="1" x14ac:dyDescent="0.25"/>
    <row r="757" s="62" customFormat="1" x14ac:dyDescent="0.25"/>
    <row r="758" s="62" customFormat="1" x14ac:dyDescent="0.25"/>
    <row r="759" s="62" customFormat="1" x14ac:dyDescent="0.25"/>
    <row r="760" s="62" customFormat="1" x14ac:dyDescent="0.25"/>
    <row r="761" s="62" customFormat="1" x14ac:dyDescent="0.25"/>
    <row r="762" s="62" customFormat="1" x14ac:dyDescent="0.25"/>
    <row r="763" s="62" customFormat="1" x14ac:dyDescent="0.25"/>
    <row r="764" s="62" customFormat="1" x14ac:dyDescent="0.25"/>
    <row r="765" s="62" customFormat="1" x14ac:dyDescent="0.25"/>
    <row r="766" s="62" customFormat="1" x14ac:dyDescent="0.25"/>
    <row r="767" s="62" customFormat="1" x14ac:dyDescent="0.25"/>
    <row r="768" s="62" customFormat="1" x14ac:dyDescent="0.25"/>
    <row r="769" s="62" customFormat="1" x14ac:dyDescent="0.25"/>
    <row r="770" s="62" customFormat="1" x14ac:dyDescent="0.25"/>
    <row r="771" s="62" customFormat="1" x14ac:dyDescent="0.25"/>
    <row r="772" s="62" customFormat="1" x14ac:dyDescent="0.25"/>
    <row r="773" s="62" customFormat="1" x14ac:dyDescent="0.25"/>
    <row r="774" s="62" customFormat="1" x14ac:dyDescent="0.25"/>
    <row r="775" s="62" customFormat="1" x14ac:dyDescent="0.25"/>
    <row r="776" s="62" customFormat="1" x14ac:dyDescent="0.25"/>
    <row r="777" s="62" customFormat="1" x14ac:dyDescent="0.25"/>
    <row r="778" s="62" customFormat="1" x14ac:dyDescent="0.25"/>
    <row r="779" s="62" customFormat="1" x14ac:dyDescent="0.25"/>
    <row r="780" s="62" customFormat="1" x14ac:dyDescent="0.25"/>
    <row r="781" s="62" customFormat="1" x14ac:dyDescent="0.25"/>
    <row r="782" s="62" customFormat="1" x14ac:dyDescent="0.25"/>
    <row r="783" s="62" customFormat="1" x14ac:dyDescent="0.25"/>
    <row r="784" s="62" customFormat="1" x14ac:dyDescent="0.25"/>
    <row r="785" s="62" customFormat="1" x14ac:dyDescent="0.25"/>
    <row r="786" s="62" customFormat="1" x14ac:dyDescent="0.25"/>
    <row r="787" s="62" customFormat="1" x14ac:dyDescent="0.25"/>
    <row r="788" s="62" customFormat="1" x14ac:dyDescent="0.25"/>
    <row r="789" s="62" customFormat="1" x14ac:dyDescent="0.25"/>
    <row r="790" s="62" customFormat="1" x14ac:dyDescent="0.25"/>
    <row r="791" s="62" customFormat="1" x14ac:dyDescent="0.25"/>
    <row r="792" s="62" customFormat="1" x14ac:dyDescent="0.25"/>
    <row r="793" s="62" customFormat="1" x14ac:dyDescent="0.25"/>
    <row r="794" s="62" customFormat="1" x14ac:dyDescent="0.25"/>
    <row r="795" s="62" customFormat="1" x14ac:dyDescent="0.25"/>
    <row r="796" s="62" customFormat="1" x14ac:dyDescent="0.25"/>
    <row r="797" s="62" customFormat="1" x14ac:dyDescent="0.25"/>
    <row r="798" s="62" customFormat="1" x14ac:dyDescent="0.25"/>
    <row r="799" s="62" customFormat="1" x14ac:dyDescent="0.25"/>
    <row r="800" s="62" customFormat="1" x14ac:dyDescent="0.25"/>
    <row r="801" s="62" customFormat="1" x14ac:dyDescent="0.25"/>
    <row r="802" s="62" customFormat="1" x14ac:dyDescent="0.25"/>
    <row r="803" s="62" customFormat="1" x14ac:dyDescent="0.25"/>
    <row r="804" s="62" customFormat="1" x14ac:dyDescent="0.25"/>
    <row r="805" s="62" customFormat="1" x14ac:dyDescent="0.25"/>
    <row r="806" s="62" customFormat="1" x14ac:dyDescent="0.25"/>
    <row r="807" s="62" customFormat="1" x14ac:dyDescent="0.25"/>
    <row r="808" s="62" customFormat="1" x14ac:dyDescent="0.25"/>
    <row r="809" s="62" customFormat="1" x14ac:dyDescent="0.25"/>
    <row r="810" s="62" customFormat="1" x14ac:dyDescent="0.25"/>
    <row r="811" s="62" customFormat="1" x14ac:dyDescent="0.25"/>
    <row r="812" s="62" customFormat="1" x14ac:dyDescent="0.25"/>
    <row r="813" s="62" customFormat="1" x14ac:dyDescent="0.25"/>
    <row r="814" s="62" customFormat="1" x14ac:dyDescent="0.25"/>
    <row r="815" s="62" customFormat="1" x14ac:dyDescent="0.25"/>
    <row r="816" s="62" customFormat="1" x14ac:dyDescent="0.25"/>
    <row r="817" s="62" customFormat="1" x14ac:dyDescent="0.25"/>
    <row r="818" s="62" customFormat="1" x14ac:dyDescent="0.25"/>
    <row r="819" s="62" customFormat="1" x14ac:dyDescent="0.25"/>
    <row r="820" s="62" customFormat="1" x14ac:dyDescent="0.25"/>
    <row r="821" s="62" customFormat="1" x14ac:dyDescent="0.25"/>
    <row r="822" s="62" customFormat="1" x14ac:dyDescent="0.25"/>
    <row r="823" s="62" customFormat="1" x14ac:dyDescent="0.25"/>
    <row r="824" s="62" customFormat="1" x14ac:dyDescent="0.25"/>
    <row r="825" s="62" customFormat="1" x14ac:dyDescent="0.25"/>
    <row r="826" s="62" customFormat="1" x14ac:dyDescent="0.25"/>
    <row r="827" s="62" customFormat="1" x14ac:dyDescent="0.25"/>
    <row r="828" s="62" customFormat="1" x14ac:dyDescent="0.25"/>
    <row r="829" s="62" customFormat="1" x14ac:dyDescent="0.25"/>
    <row r="830" s="62" customFormat="1" x14ac:dyDescent="0.25"/>
    <row r="831" s="62" customFormat="1" x14ac:dyDescent="0.25"/>
    <row r="832" s="62" customFormat="1" x14ac:dyDescent="0.25"/>
    <row r="833" s="62" customFormat="1" x14ac:dyDescent="0.25"/>
    <row r="834" s="62" customFormat="1" x14ac:dyDescent="0.25"/>
    <row r="835" s="62" customFormat="1" x14ac:dyDescent="0.25"/>
    <row r="836" s="62" customFormat="1" x14ac:dyDescent="0.25"/>
    <row r="837" s="62" customFormat="1" x14ac:dyDescent="0.25"/>
    <row r="838" s="62" customFormat="1" x14ac:dyDescent="0.25"/>
    <row r="839" s="62" customFormat="1" x14ac:dyDescent="0.25"/>
    <row r="840" s="62" customFormat="1" x14ac:dyDescent="0.25"/>
    <row r="841" s="62" customFormat="1" x14ac:dyDescent="0.25"/>
    <row r="842" s="62" customFormat="1" x14ac:dyDescent="0.25"/>
    <row r="843" s="62" customFormat="1" x14ac:dyDescent="0.25"/>
    <row r="844" s="62" customFormat="1" x14ac:dyDescent="0.25"/>
    <row r="845" s="62" customFormat="1" x14ac:dyDescent="0.25"/>
    <row r="846" s="62" customFormat="1" x14ac:dyDescent="0.25"/>
    <row r="847" s="62" customFormat="1" x14ac:dyDescent="0.25"/>
    <row r="848" s="62" customFormat="1" x14ac:dyDescent="0.25"/>
    <row r="849" s="62" customFormat="1" x14ac:dyDescent="0.25"/>
    <row r="850" s="62" customFormat="1" x14ac:dyDescent="0.25"/>
    <row r="851" s="62" customFormat="1" x14ac:dyDescent="0.25"/>
    <row r="852" s="62" customFormat="1" x14ac:dyDescent="0.25"/>
    <row r="853" s="62" customFormat="1" x14ac:dyDescent="0.25"/>
    <row r="854" s="62" customFormat="1" x14ac:dyDescent="0.25"/>
    <row r="855" s="62" customFormat="1" x14ac:dyDescent="0.25"/>
    <row r="856" s="62" customFormat="1" x14ac:dyDescent="0.25"/>
    <row r="857" s="62" customFormat="1" x14ac:dyDescent="0.25"/>
    <row r="858" s="62" customFormat="1" x14ac:dyDescent="0.25"/>
    <row r="859" s="62" customFormat="1" x14ac:dyDescent="0.25"/>
    <row r="860" s="62" customFormat="1" x14ac:dyDescent="0.25"/>
    <row r="861" s="62" customFormat="1" x14ac:dyDescent="0.25"/>
    <row r="862" s="62" customFormat="1" x14ac:dyDescent="0.25"/>
    <row r="863" s="62" customFormat="1" x14ac:dyDescent="0.25"/>
    <row r="864" s="62" customFormat="1" x14ac:dyDescent="0.25"/>
    <row r="865" s="62" customFormat="1" x14ac:dyDescent="0.25"/>
    <row r="866" s="62" customFormat="1" x14ac:dyDescent="0.25"/>
    <row r="867" s="62" customFormat="1" x14ac:dyDescent="0.25"/>
    <row r="868" s="62" customFormat="1" x14ac:dyDescent="0.25"/>
    <row r="869" s="62" customFormat="1" x14ac:dyDescent="0.25"/>
    <row r="870" s="62" customFormat="1" x14ac:dyDescent="0.25"/>
    <row r="871" s="62" customFormat="1" x14ac:dyDescent="0.25"/>
    <row r="872" s="62" customFormat="1" x14ac:dyDescent="0.25"/>
    <row r="873" s="62" customFormat="1" x14ac:dyDescent="0.25"/>
    <row r="874" s="62" customFormat="1" x14ac:dyDescent="0.25"/>
    <row r="875" s="62" customFormat="1" x14ac:dyDescent="0.25"/>
    <row r="876" s="62" customFormat="1" x14ac:dyDescent="0.25"/>
    <row r="877" s="62" customFormat="1" x14ac:dyDescent="0.25"/>
    <row r="878" s="62" customFormat="1" x14ac:dyDescent="0.25"/>
    <row r="879" s="62" customFormat="1" x14ac:dyDescent="0.25"/>
    <row r="880" s="62" customFormat="1" x14ac:dyDescent="0.25"/>
    <row r="881" s="62" customFormat="1" x14ac:dyDescent="0.25"/>
    <row r="882" s="62" customFormat="1" x14ac:dyDescent="0.25"/>
    <row r="883" s="62" customFormat="1" x14ac:dyDescent="0.25"/>
    <row r="884" s="62" customFormat="1" x14ac:dyDescent="0.25"/>
    <row r="885" s="62" customFormat="1" x14ac:dyDescent="0.25"/>
    <row r="886" s="62" customFormat="1" x14ac:dyDescent="0.25"/>
    <row r="887" s="62" customFormat="1" x14ac:dyDescent="0.25"/>
    <row r="888" s="62" customFormat="1" x14ac:dyDescent="0.25"/>
    <row r="889" s="62" customFormat="1" x14ac:dyDescent="0.25"/>
    <row r="890" s="62" customFormat="1" x14ac:dyDescent="0.25"/>
    <row r="891" s="62" customFormat="1" x14ac:dyDescent="0.25"/>
    <row r="892" s="62" customFormat="1" x14ac:dyDescent="0.25"/>
    <row r="893" s="62" customFormat="1" x14ac:dyDescent="0.25"/>
    <row r="894" s="62" customFormat="1" x14ac:dyDescent="0.25"/>
    <row r="895" s="62" customFormat="1" x14ac:dyDescent="0.25"/>
    <row r="896" s="62" customFormat="1" x14ac:dyDescent="0.25"/>
    <row r="897" s="62" customFormat="1" x14ac:dyDescent="0.25"/>
    <row r="898" s="62" customFormat="1" x14ac:dyDescent="0.25"/>
    <row r="899" s="62" customFormat="1" x14ac:dyDescent="0.25"/>
    <row r="900" s="62" customFormat="1" x14ac:dyDescent="0.25"/>
    <row r="901" s="62" customFormat="1" x14ac:dyDescent="0.25"/>
    <row r="902" s="62" customFormat="1" x14ac:dyDescent="0.25"/>
    <row r="903" s="62" customFormat="1" x14ac:dyDescent="0.25"/>
    <row r="904" s="62" customFormat="1" x14ac:dyDescent="0.25"/>
    <row r="905" s="62" customFormat="1" x14ac:dyDescent="0.25"/>
    <row r="906" s="62" customFormat="1" x14ac:dyDescent="0.25"/>
    <row r="907" s="62" customFormat="1" x14ac:dyDescent="0.25"/>
    <row r="908" s="62" customFormat="1" x14ac:dyDescent="0.25"/>
    <row r="909" s="62" customFormat="1" x14ac:dyDescent="0.25"/>
    <row r="910" s="62" customFormat="1" x14ac:dyDescent="0.25"/>
    <row r="911" s="62" customFormat="1" x14ac:dyDescent="0.25"/>
    <row r="912" s="62" customFormat="1" x14ac:dyDescent="0.25"/>
    <row r="913" s="62" customFormat="1" x14ac:dyDescent="0.25"/>
    <row r="914" s="62" customFormat="1" x14ac:dyDescent="0.25"/>
    <row r="915" s="62" customFormat="1" x14ac:dyDescent="0.25"/>
    <row r="916" s="62" customFormat="1" x14ac:dyDescent="0.25"/>
    <row r="917" s="62" customFormat="1" x14ac:dyDescent="0.25"/>
    <row r="918" s="62" customFormat="1" x14ac:dyDescent="0.25"/>
    <row r="919" s="62" customFormat="1" x14ac:dyDescent="0.25"/>
    <row r="920" s="62" customFormat="1" x14ac:dyDescent="0.25"/>
    <row r="921" s="62" customFormat="1" x14ac:dyDescent="0.25"/>
    <row r="922" s="62" customFormat="1" x14ac:dyDescent="0.25"/>
    <row r="923" s="62" customFormat="1" x14ac:dyDescent="0.25"/>
    <row r="924" s="62" customFormat="1" x14ac:dyDescent="0.25"/>
    <row r="925" s="62" customFormat="1" x14ac:dyDescent="0.25"/>
    <row r="926" s="62" customFormat="1" x14ac:dyDescent="0.25"/>
    <row r="927" s="62" customFormat="1" x14ac:dyDescent="0.25"/>
    <row r="928" s="62" customFormat="1" x14ac:dyDescent="0.25"/>
    <row r="929" s="62" customFormat="1" x14ac:dyDescent="0.25"/>
    <row r="930" s="62" customFormat="1" x14ac:dyDescent="0.25"/>
    <row r="931" s="62" customFormat="1" x14ac:dyDescent="0.25"/>
    <row r="932" s="62" customFormat="1" x14ac:dyDescent="0.25"/>
    <row r="933" s="62" customFormat="1" x14ac:dyDescent="0.25"/>
    <row r="934" s="62" customFormat="1" x14ac:dyDescent="0.25"/>
    <row r="935" s="62" customFormat="1" x14ac:dyDescent="0.25"/>
    <row r="936" s="62" customFormat="1" x14ac:dyDescent="0.25"/>
    <row r="937" s="62" customFormat="1" x14ac:dyDescent="0.25"/>
    <row r="938" s="62" customFormat="1" x14ac:dyDescent="0.25"/>
    <row r="939" s="62" customFormat="1" x14ac:dyDescent="0.25"/>
    <row r="940" s="62" customFormat="1" x14ac:dyDescent="0.25"/>
    <row r="941" s="62" customFormat="1" x14ac:dyDescent="0.25"/>
    <row r="942" s="62" customFormat="1" x14ac:dyDescent="0.25"/>
    <row r="943" s="62" customFormat="1" x14ac:dyDescent="0.25"/>
    <row r="944" s="62" customFormat="1" x14ac:dyDescent="0.25"/>
    <row r="945" s="62" customFormat="1" x14ac:dyDescent="0.25"/>
    <row r="946" s="62" customFormat="1" x14ac:dyDescent="0.25"/>
    <row r="947" s="62" customFormat="1" x14ac:dyDescent="0.25"/>
    <row r="948" s="62" customFormat="1" x14ac:dyDescent="0.25"/>
    <row r="949" s="62" customFormat="1" x14ac:dyDescent="0.25"/>
    <row r="950" s="62" customFormat="1" x14ac:dyDescent="0.25"/>
    <row r="951" s="62" customFormat="1" x14ac:dyDescent="0.25"/>
    <row r="952" s="62" customFormat="1" x14ac:dyDescent="0.25"/>
    <row r="953" s="62" customFormat="1" x14ac:dyDescent="0.25"/>
    <row r="954" s="62" customFormat="1" x14ac:dyDescent="0.25"/>
    <row r="955" s="62" customFormat="1" x14ac:dyDescent="0.25"/>
    <row r="956" s="62" customFormat="1" x14ac:dyDescent="0.25"/>
    <row r="957" s="62" customFormat="1" x14ac:dyDescent="0.25"/>
    <row r="958" s="62" customFormat="1" x14ac:dyDescent="0.25"/>
    <row r="959" s="62" customFormat="1" x14ac:dyDescent="0.25"/>
    <row r="960" s="62" customFormat="1" x14ac:dyDescent="0.25"/>
    <row r="961" s="62" customFormat="1" x14ac:dyDescent="0.25"/>
    <row r="962" s="62" customFormat="1" x14ac:dyDescent="0.25"/>
    <row r="963" s="62" customFormat="1" x14ac:dyDescent="0.25"/>
    <row r="964" s="62" customFormat="1" x14ac:dyDescent="0.25"/>
    <row r="965" s="62" customFormat="1" x14ac:dyDescent="0.25"/>
    <row r="966" s="62" customFormat="1" x14ac:dyDescent="0.25"/>
    <row r="967" s="62" customFormat="1" x14ac:dyDescent="0.25"/>
    <row r="968" s="62" customFormat="1" x14ac:dyDescent="0.25"/>
    <row r="969" s="62" customFormat="1" x14ac:dyDescent="0.25"/>
    <row r="970" s="62" customFormat="1" x14ac:dyDescent="0.25"/>
    <row r="971" s="62" customFormat="1" x14ac:dyDescent="0.25"/>
    <row r="972" s="62" customFormat="1" x14ac:dyDescent="0.25"/>
    <row r="973" s="62" customFormat="1" x14ac:dyDescent="0.25"/>
    <row r="974" s="62" customFormat="1" x14ac:dyDescent="0.25"/>
    <row r="975" s="62" customFormat="1" x14ac:dyDescent="0.25"/>
    <row r="976" s="62" customFormat="1" x14ac:dyDescent="0.25"/>
    <row r="977" s="62" customFormat="1" x14ac:dyDescent="0.25"/>
    <row r="978" s="62" customFormat="1" x14ac:dyDescent="0.25"/>
    <row r="979" s="62" customFormat="1" x14ac:dyDescent="0.25"/>
    <row r="980" s="62" customFormat="1" x14ac:dyDescent="0.25"/>
    <row r="981" s="62" customFormat="1" x14ac:dyDescent="0.25"/>
    <row r="982" s="62" customFormat="1" x14ac:dyDescent="0.25"/>
    <row r="983" s="62" customFormat="1" x14ac:dyDescent="0.25"/>
    <row r="984" s="62" customFormat="1" x14ac:dyDescent="0.25"/>
    <row r="985" s="62" customFormat="1" x14ac:dyDescent="0.25"/>
    <row r="986" s="62" customFormat="1" x14ac:dyDescent="0.25"/>
    <row r="987" s="62" customFormat="1" x14ac:dyDescent="0.25"/>
    <row r="988" s="62" customFormat="1" x14ac:dyDescent="0.25"/>
    <row r="989" s="62" customFormat="1" x14ac:dyDescent="0.25"/>
    <row r="990" s="62" customFormat="1" x14ac:dyDescent="0.25"/>
    <row r="991" s="62" customFormat="1" x14ac:dyDescent="0.25"/>
    <row r="992" s="62" customFormat="1" x14ac:dyDescent="0.25"/>
    <row r="993" s="62" customFormat="1" x14ac:dyDescent="0.25"/>
    <row r="994" s="62" customFormat="1" x14ac:dyDescent="0.25"/>
    <row r="995" s="62" customFormat="1" x14ac:dyDescent="0.25"/>
    <row r="996" s="62" customFormat="1" x14ac:dyDescent="0.25"/>
    <row r="997" s="62" customFormat="1" x14ac:dyDescent="0.25"/>
    <row r="998" s="62" customFormat="1" x14ac:dyDescent="0.25"/>
    <row r="999" s="62" customFormat="1" x14ac:dyDescent="0.25"/>
    <row r="1000" s="62" customFormat="1" x14ac:dyDescent="0.25"/>
    <row r="1001" s="62" customFormat="1" x14ac:dyDescent="0.25"/>
    <row r="1002" s="62" customFormat="1" x14ac:dyDescent="0.25"/>
    <row r="1003" s="62" customFormat="1" x14ac:dyDescent="0.25"/>
    <row r="1004" s="62" customFormat="1" x14ac:dyDescent="0.25"/>
    <row r="1005" s="62" customFormat="1" x14ac:dyDescent="0.25"/>
    <row r="1006" s="62" customFormat="1" x14ac:dyDescent="0.25"/>
    <row r="1007" s="62" customFormat="1" x14ac:dyDescent="0.25"/>
    <row r="1008" s="62" customFormat="1" x14ac:dyDescent="0.25"/>
    <row r="1009" s="62" customFormat="1" x14ac:dyDescent="0.25"/>
    <row r="1010" s="62" customFormat="1" x14ac:dyDescent="0.25"/>
    <row r="1011" s="62" customFormat="1" x14ac:dyDescent="0.25"/>
    <row r="1012" s="62" customFormat="1" x14ac:dyDescent="0.25"/>
    <row r="1013" s="62" customFormat="1" x14ac:dyDescent="0.25"/>
    <row r="1014" s="62" customFormat="1" x14ac:dyDescent="0.25"/>
    <row r="1015" s="62" customFormat="1" x14ac:dyDescent="0.25"/>
    <row r="1016" s="62" customFormat="1" x14ac:dyDescent="0.25"/>
    <row r="1017" s="62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Z8:Z9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A1:O1"/>
    <mergeCell ref="A3:T3"/>
    <mergeCell ref="A4:T4"/>
    <mergeCell ref="A6:I6"/>
    <mergeCell ref="J6:V6"/>
  </mergeCells>
  <pageMargins left="0.15" right="0.15" top="0.6" bottom="0.02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25"/>
  <sheetViews>
    <sheetView topLeftCell="C31" zoomScale="62" zoomScaleNormal="62" workbookViewId="0">
      <selection activeCell="C46" sqref="A46:XFD46"/>
    </sheetView>
  </sheetViews>
  <sheetFormatPr defaultRowHeight="16.5" x14ac:dyDescent="0.3"/>
  <cols>
    <col min="1" max="1" width="9.140625" style="42" customWidth="1"/>
    <col min="2" max="2" width="18.28515625" style="42" customWidth="1"/>
    <col min="3" max="3" width="9.140625" style="42" customWidth="1"/>
    <col min="4" max="4" width="14.7109375" style="42" customWidth="1"/>
    <col min="5" max="5" width="9.140625" style="42" customWidth="1"/>
    <col min="6" max="6" width="18.28515625" style="42" customWidth="1"/>
    <col min="7" max="7" width="18" style="42" customWidth="1"/>
    <col min="8" max="9" width="9.140625" style="42" customWidth="1"/>
    <col min="10" max="12" width="9.140625" style="40"/>
    <col min="13" max="13" width="11.42578125" style="40" bestFit="1" customWidth="1"/>
    <col min="14" max="23" width="9.140625" style="40"/>
    <col min="24" max="24" width="10" style="40" customWidth="1"/>
    <col min="25" max="25" width="11.7109375" style="40" bestFit="1" customWidth="1"/>
    <col min="26" max="27" width="9.140625" style="40"/>
    <col min="28" max="28" width="13.5703125" style="40" bestFit="1" customWidth="1"/>
    <col min="29" max="16384" width="9.140625" style="40"/>
  </cols>
  <sheetData>
    <row r="1" spans="1:29" x14ac:dyDescent="0.25">
      <c r="A1" s="503"/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</row>
    <row r="2" spans="1:29" x14ac:dyDescent="0.3">
      <c r="A2" s="40" t="s">
        <v>0</v>
      </c>
      <c r="B2" s="40"/>
      <c r="C2" s="40"/>
      <c r="D2" s="40"/>
      <c r="E2" s="40"/>
      <c r="F2" s="40"/>
      <c r="G2" s="40"/>
      <c r="H2" s="40"/>
      <c r="I2" s="40"/>
      <c r="Q2" s="41" t="s">
        <v>68</v>
      </c>
      <c r="R2" s="42" t="s">
        <v>2</v>
      </c>
      <c r="S2" s="41">
        <v>2024</v>
      </c>
      <c r="T2" s="40" t="s">
        <v>3</v>
      </c>
      <c r="W2" s="43"/>
      <c r="X2" s="43"/>
      <c r="Y2" s="43"/>
      <c r="Z2" s="43"/>
      <c r="AA2" s="43"/>
    </row>
    <row r="3" spans="1:29" ht="15" x14ac:dyDescent="0.25">
      <c r="A3" s="504" t="s">
        <v>4</v>
      </c>
      <c r="B3" s="504"/>
      <c r="C3" s="504"/>
      <c r="D3" s="504"/>
      <c r="E3" s="504"/>
      <c r="F3" s="504"/>
      <c r="G3" s="504"/>
      <c r="H3" s="504"/>
      <c r="I3" s="504"/>
      <c r="J3" s="504"/>
      <c r="K3" s="504"/>
      <c r="L3" s="504"/>
      <c r="M3" s="504"/>
      <c r="N3" s="504"/>
      <c r="O3" s="504"/>
      <c r="P3" s="504"/>
      <c r="Q3" s="504"/>
      <c r="R3" s="504"/>
      <c r="S3" s="504"/>
      <c r="T3" s="504"/>
      <c r="W3" s="43"/>
      <c r="X3" s="43"/>
      <c r="Y3" s="43"/>
      <c r="Z3" s="43"/>
      <c r="AA3" s="43"/>
    </row>
    <row r="4" spans="1:29" ht="15" x14ac:dyDescent="0.25">
      <c r="A4" s="505" t="s">
        <v>5</v>
      </c>
      <c r="B4" s="506"/>
      <c r="C4" s="506"/>
      <c r="D4" s="506"/>
      <c r="E4" s="506"/>
      <c r="F4" s="506"/>
      <c r="G4" s="506"/>
      <c r="H4" s="506"/>
      <c r="I4" s="506"/>
      <c r="J4" s="506"/>
      <c r="K4" s="506"/>
      <c r="L4" s="506"/>
      <c r="M4" s="506"/>
      <c r="N4" s="506"/>
      <c r="O4" s="506"/>
      <c r="P4" s="506"/>
      <c r="Q4" s="506"/>
      <c r="R4" s="506"/>
      <c r="S4" s="506"/>
      <c r="T4" s="506"/>
      <c r="U4" s="44"/>
      <c r="V4" s="44"/>
      <c r="W4" s="44"/>
      <c r="X4" s="44"/>
      <c r="Y4" s="44"/>
      <c r="Z4" s="44"/>
      <c r="AA4" s="44"/>
    </row>
    <row r="5" spans="1:29" s="42" customFormat="1" ht="27.75" customHeight="1" thickBot="1" x14ac:dyDescent="0.35">
      <c r="A5" s="45"/>
      <c r="B5" s="45"/>
      <c r="C5" s="45"/>
      <c r="D5" s="45"/>
      <c r="E5" s="45"/>
      <c r="F5" s="45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0"/>
      <c r="T5" s="40"/>
      <c r="U5" s="40"/>
      <c r="V5" s="40"/>
      <c r="W5" s="40"/>
      <c r="X5" s="40"/>
      <c r="Y5" s="40"/>
      <c r="Z5" s="40"/>
      <c r="AA5" s="40"/>
    </row>
    <row r="6" spans="1:29" ht="32.25" customHeight="1" thickBot="1" x14ac:dyDescent="0.3">
      <c r="A6" s="492" t="s">
        <v>6</v>
      </c>
      <c r="B6" s="493"/>
      <c r="C6" s="493"/>
      <c r="D6" s="493"/>
      <c r="E6" s="493"/>
      <c r="F6" s="493"/>
      <c r="G6" s="493"/>
      <c r="H6" s="493"/>
      <c r="I6" s="494"/>
      <c r="J6" s="493" t="s">
        <v>7</v>
      </c>
      <c r="K6" s="493"/>
      <c r="L6" s="493"/>
      <c r="M6" s="493"/>
      <c r="N6" s="493"/>
      <c r="O6" s="493"/>
      <c r="P6" s="493"/>
      <c r="Q6" s="493"/>
      <c r="R6" s="493"/>
      <c r="S6" s="493"/>
      <c r="T6" s="493"/>
      <c r="U6" s="493"/>
      <c r="V6" s="494"/>
      <c r="W6" s="490" t="s">
        <v>8</v>
      </c>
      <c r="X6" s="495" t="s">
        <v>9</v>
      </c>
      <c r="Y6" s="496"/>
      <c r="Z6" s="497"/>
      <c r="AA6" s="501" t="s">
        <v>10</v>
      </c>
    </row>
    <row r="7" spans="1:29" ht="171.75" customHeight="1" thickBot="1" x14ac:dyDescent="0.3">
      <c r="A7" s="490" t="s">
        <v>11</v>
      </c>
      <c r="B7" s="490" t="s">
        <v>12</v>
      </c>
      <c r="C7" s="490" t="s">
        <v>13</v>
      </c>
      <c r="D7" s="490" t="s">
        <v>14</v>
      </c>
      <c r="E7" s="490" t="s">
        <v>15</v>
      </c>
      <c r="F7" s="490" t="s">
        <v>16</v>
      </c>
      <c r="G7" s="490" t="s">
        <v>17</v>
      </c>
      <c r="H7" s="490" t="s">
        <v>18</v>
      </c>
      <c r="I7" s="490" t="s">
        <v>19</v>
      </c>
      <c r="J7" s="501" t="s">
        <v>20</v>
      </c>
      <c r="K7" s="490" t="s">
        <v>21</v>
      </c>
      <c r="L7" s="490" t="s">
        <v>22</v>
      </c>
      <c r="M7" s="492" t="s">
        <v>23</v>
      </c>
      <c r="N7" s="493"/>
      <c r="O7" s="493"/>
      <c r="P7" s="493"/>
      <c r="Q7" s="493"/>
      <c r="R7" s="493"/>
      <c r="S7" s="493"/>
      <c r="T7" s="493"/>
      <c r="U7" s="494"/>
      <c r="V7" s="490" t="s">
        <v>24</v>
      </c>
      <c r="W7" s="491"/>
      <c r="X7" s="498"/>
      <c r="Y7" s="499"/>
      <c r="Z7" s="500"/>
      <c r="AA7" s="502"/>
    </row>
    <row r="8" spans="1:29" ht="63.75" customHeight="1" thickBot="1" x14ac:dyDescent="0.3">
      <c r="A8" s="491"/>
      <c r="B8" s="491"/>
      <c r="C8" s="491"/>
      <c r="D8" s="491"/>
      <c r="E8" s="491"/>
      <c r="F8" s="491"/>
      <c r="G8" s="491"/>
      <c r="H8" s="491"/>
      <c r="I8" s="491"/>
      <c r="J8" s="502"/>
      <c r="K8" s="491"/>
      <c r="L8" s="491"/>
      <c r="M8" s="490" t="s">
        <v>25</v>
      </c>
      <c r="N8" s="492" t="s">
        <v>26</v>
      </c>
      <c r="O8" s="493"/>
      <c r="P8" s="494"/>
      <c r="Q8" s="492" t="s">
        <v>27</v>
      </c>
      <c r="R8" s="493"/>
      <c r="S8" s="493"/>
      <c r="T8" s="494"/>
      <c r="U8" s="490" t="s">
        <v>28</v>
      </c>
      <c r="V8" s="491"/>
      <c r="W8" s="491"/>
      <c r="X8" s="490" t="s">
        <v>29</v>
      </c>
      <c r="Y8" s="490" t="s">
        <v>30</v>
      </c>
      <c r="Z8" s="490" t="s">
        <v>31</v>
      </c>
      <c r="AA8" s="502"/>
    </row>
    <row r="9" spans="1:29" ht="71.25" customHeight="1" thickBot="1" x14ac:dyDescent="0.3">
      <c r="A9" s="491"/>
      <c r="B9" s="491"/>
      <c r="C9" s="491"/>
      <c r="D9" s="491"/>
      <c r="E9" s="491"/>
      <c r="F9" s="491"/>
      <c r="G9" s="491"/>
      <c r="H9" s="491"/>
      <c r="I9" s="491"/>
      <c r="J9" s="502"/>
      <c r="K9" s="491"/>
      <c r="L9" s="491"/>
      <c r="M9" s="491"/>
      <c r="N9" s="209" t="s">
        <v>32</v>
      </c>
      <c r="O9" s="209" t="s">
        <v>33</v>
      </c>
      <c r="P9" s="209" t="s">
        <v>34</v>
      </c>
      <c r="Q9" s="209" t="s">
        <v>35</v>
      </c>
      <c r="R9" s="209" t="s">
        <v>36</v>
      </c>
      <c r="S9" s="209" t="s">
        <v>37</v>
      </c>
      <c r="T9" s="209" t="s">
        <v>38</v>
      </c>
      <c r="U9" s="491"/>
      <c r="V9" s="491"/>
      <c r="W9" s="491"/>
      <c r="X9" s="491"/>
      <c r="Y9" s="491"/>
      <c r="Z9" s="491"/>
      <c r="AA9" s="502"/>
    </row>
    <row r="10" spans="1:29" ht="17.25" customHeight="1" thickBot="1" x14ac:dyDescent="0.3">
      <c r="A10" s="48">
        <v>1</v>
      </c>
      <c r="B10" s="48">
        <v>2</v>
      </c>
      <c r="C10" s="48">
        <v>3</v>
      </c>
      <c r="D10" s="48">
        <v>4</v>
      </c>
      <c r="E10" s="48">
        <v>5</v>
      </c>
      <c r="F10" s="48">
        <v>6</v>
      </c>
      <c r="G10" s="48">
        <v>7</v>
      </c>
      <c r="H10" s="48">
        <v>8</v>
      </c>
      <c r="I10" s="48">
        <v>9</v>
      </c>
      <c r="J10" s="48">
        <v>10</v>
      </c>
      <c r="K10" s="48">
        <v>11</v>
      </c>
      <c r="L10" s="48">
        <v>12</v>
      </c>
      <c r="M10" s="48">
        <v>13</v>
      </c>
      <c r="N10" s="48">
        <v>14</v>
      </c>
      <c r="O10" s="48">
        <v>15</v>
      </c>
      <c r="P10" s="48">
        <v>16</v>
      </c>
      <c r="Q10" s="48">
        <v>17</v>
      </c>
      <c r="R10" s="48">
        <v>18</v>
      </c>
      <c r="S10" s="48">
        <v>19</v>
      </c>
      <c r="T10" s="48">
        <v>20</v>
      </c>
      <c r="U10" s="48">
        <v>21</v>
      </c>
      <c r="V10" s="48">
        <v>22</v>
      </c>
      <c r="W10" s="48">
        <v>23</v>
      </c>
      <c r="X10" s="48">
        <v>24</v>
      </c>
      <c r="Y10" s="48">
        <v>25</v>
      </c>
      <c r="Z10" s="48">
        <v>26</v>
      </c>
      <c r="AA10" s="48">
        <v>27</v>
      </c>
    </row>
    <row r="11" spans="1:29" ht="90" customHeight="1" x14ac:dyDescent="0.25">
      <c r="A11" s="127">
        <v>1</v>
      </c>
      <c r="B11" s="51" t="s">
        <v>71</v>
      </c>
      <c r="C11" s="51" t="s">
        <v>53</v>
      </c>
      <c r="D11" s="127" t="s">
        <v>865</v>
      </c>
      <c r="E11" s="127">
        <v>0.38</v>
      </c>
      <c r="F11" s="51" t="s">
        <v>866</v>
      </c>
      <c r="G11" s="51" t="s">
        <v>867</v>
      </c>
      <c r="H11" s="51" t="s">
        <v>75</v>
      </c>
      <c r="I11" s="52">
        <v>5</v>
      </c>
      <c r="J11" s="51" t="s">
        <v>82</v>
      </c>
      <c r="K11" s="51"/>
      <c r="L11" s="51"/>
      <c r="M11" s="51">
        <v>12</v>
      </c>
      <c r="N11" s="51">
        <v>0</v>
      </c>
      <c r="O11" s="51">
        <v>0</v>
      </c>
      <c r="P11" s="51">
        <v>12</v>
      </c>
      <c r="Q11" s="51">
        <v>0</v>
      </c>
      <c r="R11" s="51">
        <v>0</v>
      </c>
      <c r="S11" s="51">
        <v>0</v>
      </c>
      <c r="T11" s="51">
        <v>12</v>
      </c>
      <c r="U11" s="51">
        <v>0</v>
      </c>
      <c r="V11" s="51">
        <v>6</v>
      </c>
      <c r="W11" s="51"/>
      <c r="X11" s="60"/>
      <c r="Y11" s="51"/>
      <c r="Z11" s="51"/>
      <c r="AA11" s="51">
        <v>1</v>
      </c>
    </row>
    <row r="12" spans="1:29" ht="78.75" customHeight="1" x14ac:dyDescent="0.25">
      <c r="A12" s="51">
        <v>2</v>
      </c>
      <c r="B12" s="51" t="s">
        <v>71</v>
      </c>
      <c r="C12" s="51" t="s">
        <v>53</v>
      </c>
      <c r="D12" s="51" t="s">
        <v>280</v>
      </c>
      <c r="E12" s="51" t="s">
        <v>73</v>
      </c>
      <c r="F12" s="51" t="s">
        <v>868</v>
      </c>
      <c r="G12" s="51" t="s">
        <v>869</v>
      </c>
      <c r="H12" s="51" t="s">
        <v>45</v>
      </c>
      <c r="I12" s="51">
        <v>0.63</v>
      </c>
      <c r="J12" s="51" t="s">
        <v>82</v>
      </c>
      <c r="K12" s="51"/>
      <c r="L12" s="51"/>
      <c r="M12" s="51">
        <v>57</v>
      </c>
      <c r="N12" s="51">
        <v>0</v>
      </c>
      <c r="O12" s="51">
        <v>0</v>
      </c>
      <c r="P12" s="51">
        <v>57</v>
      </c>
      <c r="Q12" s="51">
        <v>0</v>
      </c>
      <c r="R12" s="51">
        <v>0</v>
      </c>
      <c r="S12" s="51">
        <v>0</v>
      </c>
      <c r="T12" s="51">
        <v>57</v>
      </c>
      <c r="U12" s="51">
        <v>0</v>
      </c>
      <c r="V12" s="51">
        <v>22</v>
      </c>
      <c r="W12" s="51"/>
      <c r="X12" s="60" t="s">
        <v>870</v>
      </c>
      <c r="Y12" s="51" t="s">
        <v>109</v>
      </c>
      <c r="Z12" s="51" t="s">
        <v>46</v>
      </c>
      <c r="AA12" s="51">
        <v>0</v>
      </c>
      <c r="AC12" s="40">
        <f>V12*I12</f>
        <v>13.86</v>
      </c>
    </row>
    <row r="13" spans="1:29" s="98" customFormat="1" ht="78.75" customHeight="1" x14ac:dyDescent="0.25">
      <c r="A13" s="122">
        <v>3</v>
      </c>
      <c r="B13" s="93" t="s">
        <v>71</v>
      </c>
      <c r="C13" s="93" t="s">
        <v>53</v>
      </c>
      <c r="D13" s="93" t="s">
        <v>871</v>
      </c>
      <c r="E13" s="93" t="s">
        <v>73</v>
      </c>
      <c r="F13" s="93" t="s">
        <v>872</v>
      </c>
      <c r="G13" s="93" t="s">
        <v>873</v>
      </c>
      <c r="H13" s="93" t="s">
        <v>45</v>
      </c>
      <c r="I13" s="93">
        <v>11.083</v>
      </c>
      <c r="J13" s="93" t="s">
        <v>82</v>
      </c>
      <c r="K13" s="93"/>
      <c r="L13" s="93"/>
      <c r="M13" s="93">
        <v>47</v>
      </c>
      <c r="N13" s="93">
        <v>0</v>
      </c>
      <c r="O13" s="93">
        <v>0</v>
      </c>
      <c r="P13" s="93">
        <v>47</v>
      </c>
      <c r="Q13" s="93">
        <v>0</v>
      </c>
      <c r="R13" s="93">
        <v>0</v>
      </c>
      <c r="S13" s="93">
        <v>0</v>
      </c>
      <c r="T13" s="93">
        <v>47</v>
      </c>
      <c r="U13" s="93">
        <v>0</v>
      </c>
      <c r="V13" s="93">
        <v>12</v>
      </c>
      <c r="W13" s="93"/>
      <c r="X13" s="94" t="s">
        <v>874</v>
      </c>
      <c r="Y13" s="97" t="s">
        <v>70</v>
      </c>
      <c r="Z13" s="93" t="s">
        <v>441</v>
      </c>
      <c r="AA13" s="93">
        <v>1</v>
      </c>
      <c r="AB13" s="98">
        <f>M13*I13</f>
        <v>520.90099999999995</v>
      </c>
      <c r="AC13" s="98">
        <f>V13*I13</f>
        <v>132.99600000000001</v>
      </c>
    </row>
    <row r="14" spans="1:29" ht="82.5" customHeight="1" x14ac:dyDescent="0.25">
      <c r="A14" s="51">
        <v>4</v>
      </c>
      <c r="B14" s="51" t="s">
        <v>71</v>
      </c>
      <c r="C14" s="51" t="s">
        <v>53</v>
      </c>
      <c r="D14" s="51" t="s">
        <v>280</v>
      </c>
      <c r="E14" s="51" t="s">
        <v>73</v>
      </c>
      <c r="F14" s="51" t="s">
        <v>875</v>
      </c>
      <c r="G14" s="60" t="s">
        <v>876</v>
      </c>
      <c r="H14" s="51" t="s">
        <v>45</v>
      </c>
      <c r="I14" s="51">
        <v>5.3659999999999997</v>
      </c>
      <c r="J14" s="51" t="s">
        <v>82</v>
      </c>
      <c r="K14" s="51"/>
      <c r="L14" s="51"/>
      <c r="M14" s="51">
        <v>57</v>
      </c>
      <c r="N14" s="51">
        <v>0</v>
      </c>
      <c r="O14" s="51">
        <v>0</v>
      </c>
      <c r="P14" s="51">
        <v>57</v>
      </c>
      <c r="Q14" s="51">
        <v>0</v>
      </c>
      <c r="R14" s="51">
        <v>0</v>
      </c>
      <c r="S14" s="51">
        <v>0</v>
      </c>
      <c r="T14" s="51">
        <v>57</v>
      </c>
      <c r="U14" s="51">
        <v>0</v>
      </c>
      <c r="V14" s="51">
        <v>12</v>
      </c>
      <c r="W14" s="51"/>
      <c r="X14" s="60" t="s">
        <v>877</v>
      </c>
      <c r="Y14" s="51" t="s">
        <v>109</v>
      </c>
      <c r="Z14" s="51" t="s">
        <v>46</v>
      </c>
      <c r="AA14" s="51">
        <v>0</v>
      </c>
      <c r="AC14" s="40">
        <f>V14*I14</f>
        <v>64.391999999999996</v>
      </c>
    </row>
    <row r="15" spans="1:29" s="98" customFormat="1" ht="82.5" customHeight="1" x14ac:dyDescent="0.25">
      <c r="A15" s="122">
        <v>5</v>
      </c>
      <c r="B15" s="93" t="s">
        <v>71</v>
      </c>
      <c r="C15" s="93" t="s">
        <v>53</v>
      </c>
      <c r="D15" s="93" t="s">
        <v>878</v>
      </c>
      <c r="E15" s="93" t="s">
        <v>50</v>
      </c>
      <c r="F15" s="94" t="s">
        <v>879</v>
      </c>
      <c r="G15" s="94" t="s">
        <v>880</v>
      </c>
      <c r="H15" s="93" t="s">
        <v>45</v>
      </c>
      <c r="I15" s="134">
        <v>7</v>
      </c>
      <c r="J15" s="93" t="s">
        <v>82</v>
      </c>
      <c r="K15" s="93"/>
      <c r="L15" s="93"/>
      <c r="M15" s="93">
        <v>27</v>
      </c>
      <c r="N15" s="93">
        <v>0</v>
      </c>
      <c r="O15" s="93">
        <v>0</v>
      </c>
      <c r="P15" s="93">
        <v>27</v>
      </c>
      <c r="Q15" s="93">
        <v>0</v>
      </c>
      <c r="R15" s="93">
        <v>0</v>
      </c>
      <c r="S15" s="93">
        <v>0</v>
      </c>
      <c r="T15" s="93">
        <v>27</v>
      </c>
      <c r="U15" s="93">
        <v>0</v>
      </c>
      <c r="V15" s="93">
        <v>20</v>
      </c>
      <c r="W15" s="93"/>
      <c r="X15" s="94" t="s">
        <v>881</v>
      </c>
      <c r="Y15" s="97" t="s">
        <v>70</v>
      </c>
      <c r="Z15" s="93" t="s">
        <v>441</v>
      </c>
      <c r="AA15" s="93">
        <v>1</v>
      </c>
      <c r="AB15" s="98">
        <f>M15*I15</f>
        <v>189</v>
      </c>
      <c r="AC15" s="98">
        <f>V15*I15</f>
        <v>140</v>
      </c>
    </row>
    <row r="16" spans="1:29" ht="82.5" customHeight="1" x14ac:dyDescent="0.25">
      <c r="A16" s="51">
        <v>6</v>
      </c>
      <c r="B16" s="51" t="s">
        <v>47</v>
      </c>
      <c r="C16" s="51" t="s">
        <v>40</v>
      </c>
      <c r="D16" s="51" t="s">
        <v>200</v>
      </c>
      <c r="E16" s="51" t="s">
        <v>73</v>
      </c>
      <c r="F16" s="51" t="s">
        <v>882</v>
      </c>
      <c r="G16" s="51" t="s">
        <v>883</v>
      </c>
      <c r="H16" s="51" t="s">
        <v>75</v>
      </c>
      <c r="I16" s="51">
        <v>4.8330000000000002</v>
      </c>
      <c r="J16" s="54" t="s">
        <v>82</v>
      </c>
      <c r="K16" s="51"/>
      <c r="L16" s="51"/>
      <c r="M16" s="51">
        <v>9</v>
      </c>
      <c r="N16" s="51">
        <v>0</v>
      </c>
      <c r="O16" s="51">
        <v>0</v>
      </c>
      <c r="P16" s="51">
        <v>7</v>
      </c>
      <c r="Q16" s="51">
        <v>0</v>
      </c>
      <c r="R16" s="51">
        <v>0</v>
      </c>
      <c r="S16" s="51">
        <v>7</v>
      </c>
      <c r="T16" s="51">
        <v>0</v>
      </c>
      <c r="U16" s="51">
        <v>2</v>
      </c>
      <c r="V16" s="51">
        <v>12</v>
      </c>
      <c r="W16" s="51"/>
      <c r="X16" s="60"/>
      <c r="Y16" s="51"/>
      <c r="Z16" s="51"/>
      <c r="AA16" s="51">
        <v>1</v>
      </c>
    </row>
    <row r="17" spans="1:29" ht="82.5" customHeight="1" x14ac:dyDescent="0.25">
      <c r="A17" s="127">
        <v>7</v>
      </c>
      <c r="B17" s="51" t="s">
        <v>47</v>
      </c>
      <c r="C17" s="51" t="s">
        <v>40</v>
      </c>
      <c r="D17" s="51" t="s">
        <v>884</v>
      </c>
      <c r="E17" s="51" t="s">
        <v>73</v>
      </c>
      <c r="F17" s="51" t="s">
        <v>885</v>
      </c>
      <c r="G17" s="51" t="s">
        <v>886</v>
      </c>
      <c r="H17" s="51" t="s">
        <v>75</v>
      </c>
      <c r="I17" s="52">
        <v>7</v>
      </c>
      <c r="J17" s="54" t="s">
        <v>82</v>
      </c>
      <c r="K17" s="51"/>
      <c r="L17" s="51"/>
      <c r="M17" s="51">
        <v>22</v>
      </c>
      <c r="N17" s="51">
        <v>0</v>
      </c>
      <c r="O17" s="51">
        <v>0</v>
      </c>
      <c r="P17" s="51">
        <v>22</v>
      </c>
      <c r="Q17" s="51">
        <v>0</v>
      </c>
      <c r="R17" s="51">
        <v>0</v>
      </c>
      <c r="S17" s="51">
        <v>0</v>
      </c>
      <c r="T17" s="51">
        <v>22</v>
      </c>
      <c r="U17" s="51">
        <v>0</v>
      </c>
      <c r="V17" s="51">
        <v>21</v>
      </c>
      <c r="W17" s="51"/>
      <c r="X17" s="60"/>
      <c r="Y17" s="51"/>
      <c r="Z17" s="51"/>
      <c r="AA17" s="51">
        <v>1</v>
      </c>
    </row>
    <row r="18" spans="1:29" ht="82.5" customHeight="1" x14ac:dyDescent="0.25">
      <c r="A18" s="51">
        <v>8</v>
      </c>
      <c r="B18" s="51" t="s">
        <v>71</v>
      </c>
      <c r="C18" s="51" t="s">
        <v>53</v>
      </c>
      <c r="D18" s="51" t="s">
        <v>110</v>
      </c>
      <c r="E18" s="51" t="s">
        <v>73</v>
      </c>
      <c r="F18" s="51" t="s">
        <v>887</v>
      </c>
      <c r="G18" s="51" t="s">
        <v>888</v>
      </c>
      <c r="H18" s="51" t="s">
        <v>75</v>
      </c>
      <c r="I18" s="52">
        <v>4.6660000000000004</v>
      </c>
      <c r="J18" s="54" t="s">
        <v>82</v>
      </c>
      <c r="K18" s="51"/>
      <c r="L18" s="51"/>
      <c r="M18" s="51">
        <v>136</v>
      </c>
      <c r="N18" s="51">
        <v>0</v>
      </c>
      <c r="O18" s="51">
        <v>0</v>
      </c>
      <c r="P18" s="51">
        <v>136</v>
      </c>
      <c r="Q18" s="51">
        <v>0</v>
      </c>
      <c r="R18" s="51">
        <v>0</v>
      </c>
      <c r="S18" s="51">
        <v>0</v>
      </c>
      <c r="T18" s="51">
        <v>136</v>
      </c>
      <c r="U18" s="51">
        <v>0</v>
      </c>
      <c r="V18" s="51">
        <v>12</v>
      </c>
      <c r="W18" s="51"/>
      <c r="X18" s="60"/>
      <c r="Y18" s="51"/>
      <c r="Z18" s="51"/>
      <c r="AA18" s="51">
        <v>1</v>
      </c>
    </row>
    <row r="19" spans="1:29" ht="82.5" customHeight="1" x14ac:dyDescent="0.25">
      <c r="A19" s="127">
        <v>9</v>
      </c>
      <c r="B19" s="51" t="s">
        <v>47</v>
      </c>
      <c r="C19" s="51" t="s">
        <v>147</v>
      </c>
      <c r="D19" s="51" t="s">
        <v>889</v>
      </c>
      <c r="E19" s="51" t="s">
        <v>73</v>
      </c>
      <c r="F19" s="51" t="s">
        <v>890</v>
      </c>
      <c r="G19" s="51" t="s">
        <v>891</v>
      </c>
      <c r="H19" s="51" t="s">
        <v>75</v>
      </c>
      <c r="I19" s="52">
        <v>1.5</v>
      </c>
      <c r="J19" s="54" t="s">
        <v>82</v>
      </c>
      <c r="K19" s="51"/>
      <c r="L19" s="51"/>
      <c r="M19" s="51">
        <v>12</v>
      </c>
      <c r="N19" s="51">
        <v>0</v>
      </c>
      <c r="O19" s="51">
        <v>0</v>
      </c>
      <c r="P19" s="51">
        <v>12</v>
      </c>
      <c r="Q19" s="51">
        <v>0</v>
      </c>
      <c r="R19" s="51">
        <v>0</v>
      </c>
      <c r="S19" s="51">
        <v>0</v>
      </c>
      <c r="T19" s="51">
        <v>12</v>
      </c>
      <c r="U19" s="51">
        <v>0</v>
      </c>
      <c r="V19" s="51">
        <v>6</v>
      </c>
      <c r="W19" s="51"/>
      <c r="X19" s="60"/>
      <c r="Y19" s="51"/>
      <c r="Z19" s="51"/>
      <c r="AA19" s="51">
        <v>1</v>
      </c>
    </row>
    <row r="20" spans="1:29" ht="104.25" customHeight="1" x14ac:dyDescent="0.25">
      <c r="A20" s="51">
        <v>10</v>
      </c>
      <c r="B20" s="51" t="s">
        <v>47</v>
      </c>
      <c r="C20" s="51" t="s">
        <v>40</v>
      </c>
      <c r="D20" s="51" t="s">
        <v>706</v>
      </c>
      <c r="E20" s="51" t="s">
        <v>73</v>
      </c>
      <c r="F20" s="51" t="s">
        <v>892</v>
      </c>
      <c r="G20" s="60" t="s">
        <v>893</v>
      </c>
      <c r="H20" s="51" t="s">
        <v>45</v>
      </c>
      <c r="I20" s="51">
        <v>1.083</v>
      </c>
      <c r="J20" s="54" t="s">
        <v>82</v>
      </c>
      <c r="K20" s="51"/>
      <c r="L20" s="51"/>
      <c r="M20" s="51">
        <v>45</v>
      </c>
      <c r="N20" s="51">
        <v>0</v>
      </c>
      <c r="O20" s="51">
        <v>0</v>
      </c>
      <c r="P20" s="51">
        <v>45</v>
      </c>
      <c r="Q20" s="51">
        <v>0</v>
      </c>
      <c r="R20" s="51">
        <v>0</v>
      </c>
      <c r="S20" s="51">
        <v>0</v>
      </c>
      <c r="T20" s="51">
        <v>45</v>
      </c>
      <c r="U20" s="51">
        <v>0</v>
      </c>
      <c r="V20" s="51">
        <v>23</v>
      </c>
      <c r="W20" s="51"/>
      <c r="X20" s="60" t="s">
        <v>894</v>
      </c>
      <c r="Y20" s="51" t="s">
        <v>109</v>
      </c>
      <c r="Z20" s="51" t="s">
        <v>46</v>
      </c>
      <c r="AA20" s="51">
        <v>0</v>
      </c>
      <c r="AC20" s="40">
        <f>V20*I20</f>
        <v>24.908999999999999</v>
      </c>
    </row>
    <row r="21" spans="1:29" ht="104.25" customHeight="1" x14ac:dyDescent="0.25">
      <c r="A21" s="127">
        <v>11</v>
      </c>
      <c r="B21" s="51" t="s">
        <v>71</v>
      </c>
      <c r="C21" s="51" t="s">
        <v>53</v>
      </c>
      <c r="D21" s="127" t="s">
        <v>895</v>
      </c>
      <c r="E21" s="127">
        <v>0.38</v>
      </c>
      <c r="F21" s="60" t="s">
        <v>896</v>
      </c>
      <c r="G21" s="60" t="s">
        <v>897</v>
      </c>
      <c r="H21" s="51" t="s">
        <v>75</v>
      </c>
      <c r="I21" s="52">
        <v>0.86599999999999999</v>
      </c>
      <c r="J21" s="51" t="s">
        <v>82</v>
      </c>
      <c r="K21" s="51"/>
      <c r="L21" s="51"/>
      <c r="M21" s="51">
        <v>10</v>
      </c>
      <c r="N21" s="51">
        <v>0</v>
      </c>
      <c r="O21" s="51">
        <v>0</v>
      </c>
      <c r="P21" s="51">
        <v>10</v>
      </c>
      <c r="Q21" s="51">
        <v>0</v>
      </c>
      <c r="R21" s="51">
        <v>0</v>
      </c>
      <c r="S21" s="51">
        <v>0</v>
      </c>
      <c r="T21" s="51">
        <v>10</v>
      </c>
      <c r="U21" s="51">
        <v>0</v>
      </c>
      <c r="V21" s="51">
        <v>8</v>
      </c>
      <c r="W21" s="51"/>
      <c r="X21" s="60"/>
      <c r="Y21" s="51"/>
      <c r="Z21" s="51"/>
      <c r="AA21" s="51">
        <v>1</v>
      </c>
    </row>
    <row r="22" spans="1:29" ht="104.25" customHeight="1" x14ac:dyDescent="0.25">
      <c r="A22" s="51">
        <v>12</v>
      </c>
      <c r="B22" s="51" t="s">
        <v>71</v>
      </c>
      <c r="C22" s="51" t="s">
        <v>53</v>
      </c>
      <c r="D22" s="127" t="s">
        <v>898</v>
      </c>
      <c r="E22" s="127">
        <v>0.38</v>
      </c>
      <c r="F22" s="60" t="s">
        <v>896</v>
      </c>
      <c r="G22" s="60" t="s">
        <v>899</v>
      </c>
      <c r="H22" s="51" t="s">
        <v>75</v>
      </c>
      <c r="I22" s="52">
        <v>0.86599999999999999</v>
      </c>
      <c r="J22" s="51" t="s">
        <v>82</v>
      </c>
      <c r="K22" s="51"/>
      <c r="L22" s="51"/>
      <c r="M22" s="51">
        <v>11</v>
      </c>
      <c r="N22" s="51">
        <v>0</v>
      </c>
      <c r="O22" s="51">
        <v>0</v>
      </c>
      <c r="P22" s="51">
        <v>11</v>
      </c>
      <c r="Q22" s="51">
        <v>0</v>
      </c>
      <c r="R22" s="51">
        <v>0</v>
      </c>
      <c r="S22" s="51">
        <v>0</v>
      </c>
      <c r="T22" s="51">
        <v>11</v>
      </c>
      <c r="U22" s="51">
        <v>0</v>
      </c>
      <c r="V22" s="51">
        <v>9</v>
      </c>
      <c r="W22" s="51"/>
      <c r="X22" s="60"/>
      <c r="Y22" s="51"/>
      <c r="Z22" s="51"/>
      <c r="AA22" s="51">
        <v>1</v>
      </c>
    </row>
    <row r="23" spans="1:29" ht="104.25" customHeight="1" x14ac:dyDescent="0.25">
      <c r="A23" s="127">
        <v>13</v>
      </c>
      <c r="B23" s="127" t="s">
        <v>47</v>
      </c>
      <c r="C23" s="127" t="s">
        <v>53</v>
      </c>
      <c r="D23" s="128" t="s">
        <v>695</v>
      </c>
      <c r="E23" s="127" t="s">
        <v>73</v>
      </c>
      <c r="F23" s="60" t="s">
        <v>938</v>
      </c>
      <c r="G23" s="60" t="s">
        <v>939</v>
      </c>
      <c r="H23" s="127" t="s">
        <v>75</v>
      </c>
      <c r="I23" s="129">
        <v>8</v>
      </c>
      <c r="J23" s="127" t="s">
        <v>74</v>
      </c>
      <c r="K23" s="127"/>
      <c r="L23" s="127"/>
      <c r="M23" s="127">
        <v>1811</v>
      </c>
      <c r="N23" s="127">
        <v>0</v>
      </c>
      <c r="O23" s="127">
        <v>0</v>
      </c>
      <c r="P23" s="127">
        <v>1811</v>
      </c>
      <c r="Q23" s="127">
        <v>0</v>
      </c>
      <c r="R23" s="127">
        <v>0</v>
      </c>
      <c r="S23" s="127">
        <v>0</v>
      </c>
      <c r="T23" s="127">
        <v>1811</v>
      </c>
      <c r="U23" s="127">
        <v>0</v>
      </c>
      <c r="V23" s="127">
        <v>750</v>
      </c>
      <c r="W23" s="127"/>
      <c r="X23" s="128"/>
      <c r="Y23" s="127"/>
      <c r="Z23" s="127"/>
      <c r="AA23" s="127">
        <v>1</v>
      </c>
    </row>
    <row r="24" spans="1:29" ht="94.5" customHeight="1" x14ac:dyDescent="0.25">
      <c r="A24" s="51">
        <v>14</v>
      </c>
      <c r="B24" s="51" t="s">
        <v>71</v>
      </c>
      <c r="C24" s="51" t="s">
        <v>53</v>
      </c>
      <c r="D24" s="51" t="s">
        <v>72</v>
      </c>
      <c r="E24" s="51" t="s">
        <v>73</v>
      </c>
      <c r="F24" s="51" t="s">
        <v>900</v>
      </c>
      <c r="G24" s="60" t="s">
        <v>901</v>
      </c>
      <c r="H24" s="51" t="s">
        <v>45</v>
      </c>
      <c r="I24" s="51">
        <v>0.53300000000000003</v>
      </c>
      <c r="J24" s="211" t="s">
        <v>74</v>
      </c>
      <c r="K24" s="51"/>
      <c r="L24" s="51"/>
      <c r="M24" s="51">
        <v>165</v>
      </c>
      <c r="N24" s="51">
        <v>0</v>
      </c>
      <c r="O24" s="51">
        <v>0</v>
      </c>
      <c r="P24" s="51">
        <v>165</v>
      </c>
      <c r="Q24" s="51">
        <v>0</v>
      </c>
      <c r="R24" s="51">
        <v>0</v>
      </c>
      <c r="S24" s="51">
        <v>0</v>
      </c>
      <c r="T24" s="51">
        <v>165</v>
      </c>
      <c r="U24" s="51">
        <v>0</v>
      </c>
      <c r="V24" s="51">
        <v>23</v>
      </c>
      <c r="W24" s="51"/>
      <c r="X24" s="60" t="s">
        <v>902</v>
      </c>
      <c r="Y24" s="51" t="s">
        <v>109</v>
      </c>
      <c r="Z24" s="51" t="s">
        <v>46</v>
      </c>
      <c r="AA24" s="51">
        <v>0</v>
      </c>
      <c r="AC24" s="40">
        <f>V24*I24</f>
        <v>12.259</v>
      </c>
    </row>
    <row r="25" spans="1:29" ht="94.5" customHeight="1" x14ac:dyDescent="0.25">
      <c r="A25" s="127">
        <v>15</v>
      </c>
      <c r="B25" s="51" t="s">
        <v>71</v>
      </c>
      <c r="C25" s="51" t="s">
        <v>53</v>
      </c>
      <c r="D25" s="51" t="s">
        <v>903</v>
      </c>
      <c r="E25" s="51" t="s">
        <v>73</v>
      </c>
      <c r="F25" s="51" t="s">
        <v>904</v>
      </c>
      <c r="G25" s="60" t="s">
        <v>905</v>
      </c>
      <c r="H25" s="51" t="s">
        <v>45</v>
      </c>
      <c r="I25" s="52">
        <v>12.3</v>
      </c>
      <c r="J25" s="211" t="s">
        <v>74</v>
      </c>
      <c r="K25" s="51"/>
      <c r="L25" s="51"/>
      <c r="M25" s="51">
        <v>35</v>
      </c>
      <c r="N25" s="51">
        <v>0</v>
      </c>
      <c r="O25" s="51">
        <v>0</v>
      </c>
      <c r="P25" s="51">
        <v>35</v>
      </c>
      <c r="Q25" s="51">
        <v>0</v>
      </c>
      <c r="R25" s="51">
        <v>0</v>
      </c>
      <c r="S25" s="51">
        <v>0</v>
      </c>
      <c r="T25" s="51">
        <v>35</v>
      </c>
      <c r="U25" s="51">
        <v>0</v>
      </c>
      <c r="V25" s="51">
        <v>11</v>
      </c>
      <c r="W25" s="51"/>
      <c r="X25" s="60" t="s">
        <v>906</v>
      </c>
      <c r="Y25" s="51" t="s">
        <v>109</v>
      </c>
      <c r="Z25" s="51" t="s">
        <v>46</v>
      </c>
      <c r="AA25" s="51">
        <v>0</v>
      </c>
      <c r="AC25" s="40">
        <f>V25*I25</f>
        <v>135.30000000000001</v>
      </c>
    </row>
    <row r="26" spans="1:29" ht="94.5" customHeight="1" x14ac:dyDescent="0.25">
      <c r="A26" s="51">
        <v>16</v>
      </c>
      <c r="B26" s="211" t="s">
        <v>71</v>
      </c>
      <c r="C26" s="211" t="s">
        <v>53</v>
      </c>
      <c r="D26" s="211" t="s">
        <v>125</v>
      </c>
      <c r="E26" s="211" t="s">
        <v>73</v>
      </c>
      <c r="F26" s="60" t="s">
        <v>907</v>
      </c>
      <c r="G26" s="60" t="s">
        <v>908</v>
      </c>
      <c r="H26" s="211" t="s">
        <v>75</v>
      </c>
      <c r="I26" s="212">
        <v>0.66600000000000004</v>
      </c>
      <c r="J26" s="211" t="s">
        <v>74</v>
      </c>
      <c r="K26" s="211"/>
      <c r="L26" s="211"/>
      <c r="M26" s="211">
        <v>63</v>
      </c>
      <c r="N26" s="211">
        <v>0</v>
      </c>
      <c r="O26" s="211">
        <v>0</v>
      </c>
      <c r="P26" s="211">
        <v>63</v>
      </c>
      <c r="Q26" s="211">
        <v>0</v>
      </c>
      <c r="R26" s="211">
        <v>0</v>
      </c>
      <c r="S26" s="211">
        <v>0</v>
      </c>
      <c r="T26" s="211">
        <v>63</v>
      </c>
      <c r="U26" s="211">
        <v>0</v>
      </c>
      <c r="V26" s="211">
        <v>21</v>
      </c>
      <c r="W26" s="211"/>
      <c r="X26" s="213"/>
      <c r="Y26" s="211"/>
      <c r="Z26" s="211"/>
      <c r="AA26" s="211">
        <v>1</v>
      </c>
    </row>
    <row r="27" spans="1:29" ht="94.5" customHeight="1" x14ac:dyDescent="0.25">
      <c r="A27" s="127">
        <v>17</v>
      </c>
      <c r="B27" s="51" t="s">
        <v>71</v>
      </c>
      <c r="C27" s="51" t="s">
        <v>53</v>
      </c>
      <c r="D27" s="127" t="s">
        <v>909</v>
      </c>
      <c r="E27" s="211" t="s">
        <v>73</v>
      </c>
      <c r="F27" s="60" t="s">
        <v>907</v>
      </c>
      <c r="G27" s="60" t="s">
        <v>910</v>
      </c>
      <c r="H27" s="51" t="s">
        <v>75</v>
      </c>
      <c r="I27" s="52">
        <v>2.3330000000000002</v>
      </c>
      <c r="J27" s="51" t="s">
        <v>82</v>
      </c>
      <c r="K27" s="51"/>
      <c r="L27" s="51"/>
      <c r="M27" s="51">
        <v>13</v>
      </c>
      <c r="N27" s="51">
        <v>0</v>
      </c>
      <c r="O27" s="51">
        <v>0</v>
      </c>
      <c r="P27" s="51">
        <v>13</v>
      </c>
      <c r="Q27" s="51">
        <v>0</v>
      </c>
      <c r="R27" s="51">
        <v>0</v>
      </c>
      <c r="S27" s="51">
        <v>0</v>
      </c>
      <c r="T27" s="51">
        <v>13</v>
      </c>
      <c r="U27" s="51">
        <v>0</v>
      </c>
      <c r="V27" s="51">
        <v>9</v>
      </c>
      <c r="W27" s="51"/>
      <c r="X27" s="60"/>
      <c r="Y27" s="51"/>
      <c r="Z27" s="51"/>
      <c r="AA27" s="51">
        <v>1</v>
      </c>
    </row>
    <row r="28" spans="1:29" ht="94.5" customHeight="1" x14ac:dyDescent="0.25">
      <c r="A28" s="51">
        <v>18</v>
      </c>
      <c r="B28" s="51" t="s">
        <v>71</v>
      </c>
      <c r="C28" s="51" t="s">
        <v>53</v>
      </c>
      <c r="D28" s="127" t="s">
        <v>909</v>
      </c>
      <c r="E28" s="211" t="s">
        <v>73</v>
      </c>
      <c r="F28" s="60" t="s">
        <v>911</v>
      </c>
      <c r="G28" s="60" t="s">
        <v>912</v>
      </c>
      <c r="H28" s="51" t="s">
        <v>75</v>
      </c>
      <c r="I28" s="52">
        <v>2.3330000000000002</v>
      </c>
      <c r="J28" s="51" t="s">
        <v>82</v>
      </c>
      <c r="K28" s="51"/>
      <c r="L28" s="51"/>
      <c r="M28" s="51">
        <v>13</v>
      </c>
      <c r="N28" s="51">
        <v>0</v>
      </c>
      <c r="O28" s="51">
        <v>0</v>
      </c>
      <c r="P28" s="51">
        <v>13</v>
      </c>
      <c r="Q28" s="51">
        <v>0</v>
      </c>
      <c r="R28" s="51">
        <v>0</v>
      </c>
      <c r="S28" s="51">
        <v>0</v>
      </c>
      <c r="T28" s="51">
        <v>13</v>
      </c>
      <c r="U28" s="51">
        <v>0</v>
      </c>
      <c r="V28" s="51">
        <v>9</v>
      </c>
      <c r="W28" s="51"/>
      <c r="X28" s="60"/>
      <c r="Y28" s="51"/>
      <c r="Z28" s="51"/>
      <c r="AA28" s="51">
        <v>1</v>
      </c>
    </row>
    <row r="29" spans="1:29" ht="94.5" customHeight="1" x14ac:dyDescent="0.25">
      <c r="A29" s="127">
        <v>19</v>
      </c>
      <c r="B29" s="51" t="s">
        <v>47</v>
      </c>
      <c r="C29" s="51" t="s">
        <v>40</v>
      </c>
      <c r="D29" s="51" t="s">
        <v>129</v>
      </c>
      <c r="E29" s="51" t="s">
        <v>73</v>
      </c>
      <c r="F29" s="51" t="s">
        <v>913</v>
      </c>
      <c r="G29" s="51" t="s">
        <v>914</v>
      </c>
      <c r="H29" s="51" t="s">
        <v>45</v>
      </c>
      <c r="I29" s="51">
        <v>0.03</v>
      </c>
      <c r="J29" s="51" t="s">
        <v>82</v>
      </c>
      <c r="K29" s="51"/>
      <c r="L29" s="51"/>
      <c r="M29" s="51">
        <v>572</v>
      </c>
      <c r="N29" s="51">
        <v>0</v>
      </c>
      <c r="O29" s="51">
        <v>0</v>
      </c>
      <c r="P29" s="51">
        <v>572</v>
      </c>
      <c r="Q29" s="51">
        <v>0</v>
      </c>
      <c r="R29" s="51">
        <v>0</v>
      </c>
      <c r="S29" s="51">
        <v>0</v>
      </c>
      <c r="T29" s="51">
        <v>572</v>
      </c>
      <c r="U29" s="51">
        <v>0</v>
      </c>
      <c r="V29" s="51">
        <v>88</v>
      </c>
      <c r="W29" s="51"/>
      <c r="X29" s="60" t="s">
        <v>915</v>
      </c>
      <c r="Y29" s="51" t="s">
        <v>109</v>
      </c>
      <c r="Z29" s="51" t="s">
        <v>46</v>
      </c>
      <c r="AA29" s="51">
        <v>0</v>
      </c>
      <c r="AC29" s="40">
        <f>V29*I29</f>
        <v>2.6399999999999997</v>
      </c>
    </row>
    <row r="30" spans="1:29" s="98" customFormat="1" ht="94.5" customHeight="1" x14ac:dyDescent="0.25">
      <c r="A30" s="51">
        <v>20</v>
      </c>
      <c r="B30" s="93" t="s">
        <v>47</v>
      </c>
      <c r="C30" s="93" t="s">
        <v>53</v>
      </c>
      <c r="D30" s="93" t="s">
        <v>916</v>
      </c>
      <c r="E30" s="93" t="s">
        <v>42</v>
      </c>
      <c r="F30" s="93" t="s">
        <v>917</v>
      </c>
      <c r="G30" s="93" t="s">
        <v>918</v>
      </c>
      <c r="H30" s="93" t="s">
        <v>45</v>
      </c>
      <c r="I30" s="93">
        <v>6.08</v>
      </c>
      <c r="J30" s="93"/>
      <c r="K30" s="93"/>
      <c r="L30" s="93"/>
      <c r="M30" s="93">
        <v>2</v>
      </c>
      <c r="N30" s="93">
        <v>0</v>
      </c>
      <c r="O30" s="93">
        <v>0</v>
      </c>
      <c r="P30" s="93">
        <v>1</v>
      </c>
      <c r="Q30" s="93">
        <v>0</v>
      </c>
      <c r="R30" s="93">
        <v>0</v>
      </c>
      <c r="S30" s="93">
        <v>1</v>
      </c>
      <c r="T30" s="93">
        <v>0</v>
      </c>
      <c r="U30" s="93">
        <v>1</v>
      </c>
      <c r="V30" s="93">
        <v>1</v>
      </c>
      <c r="W30" s="93"/>
      <c r="X30" s="94" t="s">
        <v>919</v>
      </c>
      <c r="Y30" s="93" t="s">
        <v>70</v>
      </c>
      <c r="Z30" s="93" t="s">
        <v>46</v>
      </c>
      <c r="AA30" s="93">
        <v>1</v>
      </c>
      <c r="AB30" s="98">
        <f>M30*I30</f>
        <v>12.16</v>
      </c>
      <c r="AC30" s="98">
        <f>V30*I30</f>
        <v>6.08</v>
      </c>
    </row>
    <row r="31" spans="1:29" ht="84" customHeight="1" x14ac:dyDescent="0.25">
      <c r="A31" s="127">
        <v>21</v>
      </c>
      <c r="B31" s="51" t="s">
        <v>47</v>
      </c>
      <c r="C31" s="51" t="s">
        <v>40</v>
      </c>
      <c r="D31" s="51" t="s">
        <v>920</v>
      </c>
      <c r="E31" s="51" t="s">
        <v>42</v>
      </c>
      <c r="F31" s="51" t="s">
        <v>921</v>
      </c>
      <c r="G31" s="51" t="s">
        <v>918</v>
      </c>
      <c r="H31" s="51" t="s">
        <v>45</v>
      </c>
      <c r="I31" s="51">
        <v>2.25</v>
      </c>
      <c r="J31" s="51"/>
      <c r="K31" s="51"/>
      <c r="L31" s="51"/>
      <c r="M31" s="51">
        <v>10</v>
      </c>
      <c r="N31" s="51">
        <v>0</v>
      </c>
      <c r="O31" s="51">
        <v>0</v>
      </c>
      <c r="P31" s="51">
        <v>10</v>
      </c>
      <c r="Q31" s="51">
        <v>0</v>
      </c>
      <c r="R31" s="51">
        <v>0</v>
      </c>
      <c r="S31" s="51">
        <v>10</v>
      </c>
      <c r="T31" s="51">
        <v>0</v>
      </c>
      <c r="U31" s="51">
        <v>0</v>
      </c>
      <c r="V31" s="51">
        <v>2</v>
      </c>
      <c r="W31" s="51"/>
      <c r="X31" s="60" t="s">
        <v>922</v>
      </c>
      <c r="Y31" s="51" t="s">
        <v>109</v>
      </c>
      <c r="Z31" s="51" t="s">
        <v>46</v>
      </c>
      <c r="AA31" s="51">
        <v>0</v>
      </c>
      <c r="AC31" s="40">
        <f>V31*I31</f>
        <v>4.5</v>
      </c>
    </row>
    <row r="32" spans="1:29" s="100" customFormat="1" ht="81.75" customHeight="1" x14ac:dyDescent="0.25">
      <c r="A32" s="51">
        <v>22</v>
      </c>
      <c r="B32" s="93" t="s">
        <v>47</v>
      </c>
      <c r="C32" s="93" t="s">
        <v>40</v>
      </c>
      <c r="D32" s="93" t="s">
        <v>920</v>
      </c>
      <c r="E32" s="93" t="s">
        <v>42</v>
      </c>
      <c r="F32" s="93" t="s">
        <v>923</v>
      </c>
      <c r="G32" s="93" t="s">
        <v>924</v>
      </c>
      <c r="H32" s="93" t="s">
        <v>45</v>
      </c>
      <c r="I32" s="93">
        <v>3.3</v>
      </c>
      <c r="J32" s="93"/>
      <c r="K32" s="93"/>
      <c r="L32" s="93"/>
      <c r="M32" s="93">
        <v>10</v>
      </c>
      <c r="N32" s="93">
        <v>0</v>
      </c>
      <c r="O32" s="93">
        <v>0</v>
      </c>
      <c r="P32" s="93">
        <v>10</v>
      </c>
      <c r="Q32" s="93">
        <v>0</v>
      </c>
      <c r="R32" s="93">
        <v>0</v>
      </c>
      <c r="S32" s="93">
        <v>10</v>
      </c>
      <c r="T32" s="93">
        <v>0</v>
      </c>
      <c r="U32" s="93">
        <v>0</v>
      </c>
      <c r="V32" s="93">
        <v>3</v>
      </c>
      <c r="W32" s="93"/>
      <c r="X32" s="94" t="s">
        <v>925</v>
      </c>
      <c r="Y32" s="93" t="s">
        <v>70</v>
      </c>
      <c r="Z32" s="93" t="s">
        <v>46</v>
      </c>
      <c r="AA32" s="93">
        <v>1</v>
      </c>
      <c r="AB32" s="99">
        <f>M32*I32</f>
        <v>33</v>
      </c>
      <c r="AC32" s="99">
        <f>V32*I32</f>
        <v>9.8999999999999986</v>
      </c>
    </row>
    <row r="33" spans="1:29" s="217" customFormat="1" ht="75" x14ac:dyDescent="0.25">
      <c r="A33" s="127">
        <v>23</v>
      </c>
      <c r="B33" s="19" t="s">
        <v>71</v>
      </c>
      <c r="C33" s="19" t="s">
        <v>53</v>
      </c>
      <c r="D33" s="214" t="s">
        <v>854</v>
      </c>
      <c r="E33" s="214">
        <v>0.38</v>
      </c>
      <c r="F33" s="19" t="s">
        <v>926</v>
      </c>
      <c r="G33" s="19" t="s">
        <v>927</v>
      </c>
      <c r="H33" s="19" t="s">
        <v>75</v>
      </c>
      <c r="I33" s="21">
        <v>0.16600000000000001</v>
      </c>
      <c r="J33" s="19" t="s">
        <v>82</v>
      </c>
      <c r="K33" s="19"/>
      <c r="L33" s="19"/>
      <c r="M33" s="19">
        <v>12</v>
      </c>
      <c r="N33" s="19">
        <v>0</v>
      </c>
      <c r="O33" s="19">
        <v>0</v>
      </c>
      <c r="P33" s="19">
        <v>12</v>
      </c>
      <c r="Q33" s="19">
        <v>0</v>
      </c>
      <c r="R33" s="19">
        <v>0</v>
      </c>
      <c r="S33" s="19">
        <v>0</v>
      </c>
      <c r="T33" s="19">
        <v>12</v>
      </c>
      <c r="U33" s="19">
        <v>0</v>
      </c>
      <c r="V33" s="19">
        <v>6</v>
      </c>
      <c r="W33" s="19"/>
      <c r="X33" s="215"/>
      <c r="Y33" s="19"/>
      <c r="Z33" s="19"/>
      <c r="AA33" s="19">
        <v>1</v>
      </c>
      <c r="AB33" s="216"/>
      <c r="AC33" s="216"/>
    </row>
    <row r="34" spans="1:29" s="217" customFormat="1" ht="75" x14ac:dyDescent="0.25">
      <c r="A34" s="51">
        <v>24</v>
      </c>
      <c r="B34" s="19" t="s">
        <v>47</v>
      </c>
      <c r="C34" s="19" t="s">
        <v>40</v>
      </c>
      <c r="D34" s="19" t="s">
        <v>390</v>
      </c>
      <c r="E34" s="19" t="s">
        <v>42</v>
      </c>
      <c r="F34" s="19" t="s">
        <v>928</v>
      </c>
      <c r="G34" s="19" t="s">
        <v>929</v>
      </c>
      <c r="H34" s="19" t="s">
        <v>75</v>
      </c>
      <c r="I34" s="19">
        <v>7.5830000000000002</v>
      </c>
      <c r="J34" s="218" t="s">
        <v>74</v>
      </c>
      <c r="K34" s="19"/>
      <c r="L34" s="19"/>
      <c r="M34" s="19">
        <v>7</v>
      </c>
      <c r="N34" s="19">
        <v>0</v>
      </c>
      <c r="O34" s="19">
        <v>0</v>
      </c>
      <c r="P34" s="19">
        <v>7</v>
      </c>
      <c r="Q34" s="19">
        <v>0</v>
      </c>
      <c r="R34" s="19">
        <v>0</v>
      </c>
      <c r="S34" s="19">
        <v>7</v>
      </c>
      <c r="T34" s="19">
        <v>0</v>
      </c>
      <c r="U34" s="19">
        <v>0</v>
      </c>
      <c r="V34" s="19">
        <v>21</v>
      </c>
      <c r="W34" s="19"/>
      <c r="X34" s="215"/>
      <c r="Y34" s="19"/>
      <c r="Z34" s="19"/>
      <c r="AA34" s="19">
        <v>1</v>
      </c>
      <c r="AB34" s="216"/>
      <c r="AC34" s="216"/>
    </row>
    <row r="35" spans="1:29" s="217" customFormat="1" ht="135" x14ac:dyDescent="0.25">
      <c r="A35" s="127">
        <v>25</v>
      </c>
      <c r="B35" s="214" t="s">
        <v>47</v>
      </c>
      <c r="C35" s="214" t="s">
        <v>53</v>
      </c>
      <c r="D35" s="214" t="s">
        <v>333</v>
      </c>
      <c r="E35" s="214" t="s">
        <v>73</v>
      </c>
      <c r="F35" s="19" t="s">
        <v>930</v>
      </c>
      <c r="G35" s="19" t="s">
        <v>931</v>
      </c>
      <c r="H35" s="214" t="s">
        <v>75</v>
      </c>
      <c r="I35" s="214">
        <v>2.8330000000000002</v>
      </c>
      <c r="J35" s="219" t="s">
        <v>74</v>
      </c>
      <c r="K35" s="214"/>
      <c r="L35" s="214"/>
      <c r="M35" s="214">
        <v>85</v>
      </c>
      <c r="N35" s="214">
        <v>0</v>
      </c>
      <c r="O35" s="214">
        <v>0</v>
      </c>
      <c r="P35" s="214">
        <v>85</v>
      </c>
      <c r="Q35" s="214">
        <v>0</v>
      </c>
      <c r="R35" s="214">
        <v>0</v>
      </c>
      <c r="S35" s="214">
        <v>0</v>
      </c>
      <c r="T35" s="214">
        <v>85</v>
      </c>
      <c r="U35" s="214">
        <v>0</v>
      </c>
      <c r="V35" s="214">
        <v>89</v>
      </c>
      <c r="W35" s="214"/>
      <c r="X35" s="219"/>
      <c r="Y35" s="214"/>
      <c r="Z35" s="214"/>
      <c r="AA35" s="214">
        <v>1</v>
      </c>
      <c r="AB35" s="216"/>
      <c r="AC35" s="216"/>
    </row>
    <row r="36" spans="1:29" s="217" customFormat="1" ht="75" x14ac:dyDescent="0.25">
      <c r="A36" s="51">
        <v>26</v>
      </c>
      <c r="B36" s="19" t="s">
        <v>47</v>
      </c>
      <c r="C36" s="19" t="s">
        <v>40</v>
      </c>
      <c r="D36" s="19" t="s">
        <v>390</v>
      </c>
      <c r="E36" s="19" t="s">
        <v>42</v>
      </c>
      <c r="F36" s="19" t="s">
        <v>932</v>
      </c>
      <c r="G36" s="19" t="s">
        <v>933</v>
      </c>
      <c r="H36" s="19" t="s">
        <v>75</v>
      </c>
      <c r="I36" s="19">
        <v>0.58299999999999996</v>
      </c>
      <c r="J36" s="218" t="s">
        <v>74</v>
      </c>
      <c r="K36" s="19"/>
      <c r="L36" s="19"/>
      <c r="M36" s="19">
        <v>7</v>
      </c>
      <c r="N36" s="19">
        <v>0</v>
      </c>
      <c r="O36" s="19">
        <v>0</v>
      </c>
      <c r="P36" s="19">
        <v>7</v>
      </c>
      <c r="Q36" s="19">
        <v>0</v>
      </c>
      <c r="R36" s="19">
        <v>0</v>
      </c>
      <c r="S36" s="19">
        <v>7</v>
      </c>
      <c r="T36" s="19">
        <v>0</v>
      </c>
      <c r="U36" s="19">
        <v>0</v>
      </c>
      <c r="V36" s="19">
        <v>12</v>
      </c>
      <c r="W36" s="19"/>
      <c r="X36" s="215"/>
      <c r="Y36" s="19"/>
      <c r="Z36" s="19"/>
      <c r="AA36" s="19">
        <v>1</v>
      </c>
      <c r="AB36" s="216"/>
      <c r="AC36" s="216"/>
    </row>
    <row r="37" spans="1:29" s="217" customFormat="1" ht="75" x14ac:dyDescent="0.25">
      <c r="A37" s="127">
        <v>27</v>
      </c>
      <c r="B37" s="214" t="s">
        <v>71</v>
      </c>
      <c r="C37" s="214" t="s">
        <v>53</v>
      </c>
      <c r="D37" s="219" t="s">
        <v>510</v>
      </c>
      <c r="E37" s="214" t="s">
        <v>73</v>
      </c>
      <c r="F37" s="19" t="s">
        <v>934</v>
      </c>
      <c r="G37" s="19" t="s">
        <v>935</v>
      </c>
      <c r="H37" s="214" t="s">
        <v>75</v>
      </c>
      <c r="I37" s="214">
        <v>0.58299999999999996</v>
      </c>
      <c r="J37" s="214" t="s">
        <v>74</v>
      </c>
      <c r="K37" s="214"/>
      <c r="L37" s="214"/>
      <c r="M37" s="214">
        <v>66</v>
      </c>
      <c r="N37" s="214">
        <v>0</v>
      </c>
      <c r="O37" s="214">
        <v>0</v>
      </c>
      <c r="P37" s="214">
        <v>66</v>
      </c>
      <c r="Q37" s="214">
        <v>0</v>
      </c>
      <c r="R37" s="214">
        <v>0</v>
      </c>
      <c r="S37" s="214">
        <v>0</v>
      </c>
      <c r="T37" s="214">
        <v>66</v>
      </c>
      <c r="U37" s="214">
        <v>0</v>
      </c>
      <c r="V37" s="214">
        <v>12</v>
      </c>
      <c r="W37" s="214"/>
      <c r="X37" s="219"/>
      <c r="Y37" s="214"/>
      <c r="Z37" s="214"/>
      <c r="AA37" s="214">
        <v>1</v>
      </c>
      <c r="AB37" s="216"/>
      <c r="AC37" s="216"/>
    </row>
    <row r="38" spans="1:29" s="217" customFormat="1" ht="75" x14ac:dyDescent="0.25">
      <c r="A38" s="51">
        <v>28</v>
      </c>
      <c r="B38" s="220" t="s">
        <v>71</v>
      </c>
      <c r="C38" s="220" t="s">
        <v>53</v>
      </c>
      <c r="D38" s="220" t="s">
        <v>125</v>
      </c>
      <c r="E38" s="220" t="s">
        <v>73</v>
      </c>
      <c r="F38" s="19" t="s">
        <v>936</v>
      </c>
      <c r="G38" s="19" t="s">
        <v>937</v>
      </c>
      <c r="H38" s="220" t="s">
        <v>75</v>
      </c>
      <c r="I38" s="221">
        <v>1.75</v>
      </c>
      <c r="J38" s="220" t="s">
        <v>74</v>
      </c>
      <c r="K38" s="220"/>
      <c r="L38" s="220"/>
      <c r="M38" s="220">
        <v>63</v>
      </c>
      <c r="N38" s="220">
        <v>0</v>
      </c>
      <c r="O38" s="220">
        <v>0</v>
      </c>
      <c r="P38" s="220">
        <v>63</v>
      </c>
      <c r="Q38" s="220">
        <v>0</v>
      </c>
      <c r="R38" s="220">
        <v>0</v>
      </c>
      <c r="S38" s="220">
        <v>0</v>
      </c>
      <c r="T38" s="220">
        <v>63</v>
      </c>
      <c r="U38" s="220">
        <v>0</v>
      </c>
      <c r="V38" s="220">
        <v>12</v>
      </c>
      <c r="W38" s="220"/>
      <c r="X38" s="222"/>
      <c r="Y38" s="220"/>
      <c r="Z38" s="220"/>
      <c r="AA38" s="220">
        <v>1</v>
      </c>
      <c r="AB38" s="216"/>
      <c r="AC38" s="216"/>
    </row>
    <row r="39" spans="1:29" s="62" customFormat="1" x14ac:dyDescent="0.25">
      <c r="M39" s="62">
        <f>M32+M30+M15+M13</f>
        <v>86</v>
      </c>
      <c r="AB39" s="61">
        <f>SUM(AB11:AB32)</f>
        <v>755.06099999999992</v>
      </c>
      <c r="AC39" s="61"/>
    </row>
    <row r="40" spans="1:29" s="62" customFormat="1" x14ac:dyDescent="0.25">
      <c r="D40" s="140" t="s">
        <v>191</v>
      </c>
      <c r="E40" s="140"/>
      <c r="F40" s="140">
        <v>10594</v>
      </c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 t="s">
        <v>606</v>
      </c>
      <c r="AB40" s="130">
        <f>AB39/F40</f>
        <v>7.1272512743062108E-2</v>
      </c>
      <c r="AC40" s="61"/>
    </row>
    <row r="41" spans="1:29" s="62" customFormat="1" x14ac:dyDescent="0.25">
      <c r="D41" s="140" t="s">
        <v>604</v>
      </c>
      <c r="E41" s="140"/>
      <c r="F41" s="140"/>
      <c r="G41" s="140"/>
      <c r="H41" s="140"/>
      <c r="I41" s="140"/>
      <c r="J41" s="140"/>
      <c r="K41" s="140"/>
      <c r="L41" s="140" t="s">
        <v>605</v>
      </c>
      <c r="M41" s="140">
        <f>M39/F40</f>
        <v>8.117802529733811E-3</v>
      </c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30"/>
      <c r="AC41" s="61"/>
    </row>
    <row r="42" spans="1:29" s="62" customFormat="1" x14ac:dyDescent="0.25">
      <c r="D42" s="140" t="s">
        <v>602</v>
      </c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 t="s">
        <v>606</v>
      </c>
      <c r="AB42" s="130">
        <f>AB40+Октябрь!AB36</f>
        <v>0.82119879176892585</v>
      </c>
      <c r="AC42" s="61"/>
    </row>
    <row r="43" spans="1:29" s="62" customFormat="1" x14ac:dyDescent="0.25">
      <c r="D43" s="140" t="s">
        <v>603</v>
      </c>
      <c r="E43" s="140"/>
      <c r="F43" s="140"/>
      <c r="G43" s="140"/>
      <c r="H43" s="140"/>
      <c r="I43" s="140"/>
      <c r="J43" s="140"/>
      <c r="K43" s="140"/>
      <c r="L43" s="140" t="s">
        <v>605</v>
      </c>
      <c r="M43" s="140">
        <f>M41+Октябрь!M37</f>
        <v>0.30404002265433266</v>
      </c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30"/>
      <c r="AC43" s="61"/>
    </row>
    <row r="44" spans="1:29" s="62" customFormat="1" x14ac:dyDescent="0.25">
      <c r="AB44" s="61"/>
      <c r="AC44" s="61"/>
    </row>
    <row r="45" spans="1:29" s="62" customFormat="1" x14ac:dyDescent="0.25">
      <c r="AB45" s="61"/>
      <c r="AC45" s="61"/>
    </row>
    <row r="46" spans="1:29" s="62" customFormat="1" x14ac:dyDescent="0.25">
      <c r="M46" s="62">
        <f>M39+Октябрь!M40</f>
        <v>3221</v>
      </c>
      <c r="AB46" s="61">
        <f>AB39+Октябрь!AB40</f>
        <v>8699.7800000000007</v>
      </c>
      <c r="AC46" s="61"/>
    </row>
    <row r="47" spans="1:29" s="62" customFormat="1" x14ac:dyDescent="0.25">
      <c r="AB47" s="61"/>
      <c r="AC47" s="61"/>
    </row>
    <row r="48" spans="1:29" s="62" customFormat="1" x14ac:dyDescent="0.25"/>
    <row r="49" s="62" customFormat="1" x14ac:dyDescent="0.25"/>
    <row r="50" s="62" customFormat="1" x14ac:dyDescent="0.25"/>
    <row r="51" s="62" customFormat="1" x14ac:dyDescent="0.25"/>
    <row r="52" s="62" customFormat="1" x14ac:dyDescent="0.25"/>
    <row r="53" s="62" customFormat="1" x14ac:dyDescent="0.25"/>
    <row r="54" s="62" customFormat="1" x14ac:dyDescent="0.25"/>
    <row r="55" s="62" customFormat="1" x14ac:dyDescent="0.25"/>
    <row r="56" s="62" customFormat="1" x14ac:dyDescent="0.25"/>
    <row r="57" s="62" customFormat="1" x14ac:dyDescent="0.25"/>
    <row r="58" s="62" customFormat="1" x14ac:dyDescent="0.25"/>
    <row r="59" s="62" customFormat="1" x14ac:dyDescent="0.25"/>
    <row r="60" s="62" customFormat="1" x14ac:dyDescent="0.25"/>
    <row r="61" s="62" customFormat="1" x14ac:dyDescent="0.25"/>
    <row r="62" s="62" customFormat="1" x14ac:dyDescent="0.25"/>
    <row r="63" s="62" customFormat="1" x14ac:dyDescent="0.25"/>
    <row r="64" s="62" customFormat="1" x14ac:dyDescent="0.25"/>
    <row r="65" s="62" customFormat="1" x14ac:dyDescent="0.25"/>
    <row r="66" s="62" customFormat="1" x14ac:dyDescent="0.25"/>
    <row r="67" s="62" customFormat="1" x14ac:dyDescent="0.25"/>
    <row r="68" s="62" customFormat="1" x14ac:dyDescent="0.25"/>
    <row r="69" s="62" customFormat="1" x14ac:dyDescent="0.25"/>
    <row r="70" s="62" customFormat="1" x14ac:dyDescent="0.25"/>
    <row r="71" s="62" customFormat="1" x14ac:dyDescent="0.25"/>
    <row r="72" s="62" customFormat="1" x14ac:dyDescent="0.25"/>
    <row r="73" s="62" customFormat="1" x14ac:dyDescent="0.25"/>
    <row r="74" s="62" customFormat="1" x14ac:dyDescent="0.25"/>
    <row r="75" s="62" customFormat="1" x14ac:dyDescent="0.25"/>
    <row r="76" s="62" customFormat="1" x14ac:dyDescent="0.25"/>
    <row r="77" s="62" customFormat="1" x14ac:dyDescent="0.25"/>
    <row r="78" s="62" customFormat="1" x14ac:dyDescent="0.25"/>
    <row r="79" s="62" customFormat="1" x14ac:dyDescent="0.25"/>
    <row r="80" s="62" customFormat="1" x14ac:dyDescent="0.25"/>
    <row r="81" s="62" customFormat="1" x14ac:dyDescent="0.25"/>
    <row r="82" s="62" customFormat="1" x14ac:dyDescent="0.25"/>
    <row r="83" s="62" customFormat="1" x14ac:dyDescent="0.25"/>
    <row r="84" s="62" customFormat="1" x14ac:dyDescent="0.25"/>
    <row r="85" s="62" customFormat="1" x14ac:dyDescent="0.25"/>
    <row r="86" s="62" customFormat="1" x14ac:dyDescent="0.25"/>
    <row r="87" s="62" customFormat="1" x14ac:dyDescent="0.25"/>
    <row r="88" s="62" customFormat="1" x14ac:dyDescent="0.25"/>
    <row r="89" s="62" customFormat="1" x14ac:dyDescent="0.25"/>
    <row r="90" s="62" customFormat="1" x14ac:dyDescent="0.25"/>
    <row r="91" s="62" customFormat="1" x14ac:dyDescent="0.25"/>
    <row r="92" s="62" customFormat="1" x14ac:dyDescent="0.25"/>
    <row r="93" s="62" customFormat="1" x14ac:dyDescent="0.25"/>
    <row r="94" s="62" customFormat="1" x14ac:dyDescent="0.25"/>
    <row r="95" s="62" customFormat="1" x14ac:dyDescent="0.25"/>
    <row r="96" s="62" customFormat="1" x14ac:dyDescent="0.25"/>
    <row r="97" s="62" customFormat="1" x14ac:dyDescent="0.25"/>
    <row r="98" s="62" customFormat="1" x14ac:dyDescent="0.25"/>
    <row r="99" s="62" customFormat="1" x14ac:dyDescent="0.25"/>
    <row r="100" s="62" customFormat="1" x14ac:dyDescent="0.25"/>
    <row r="101" s="62" customFormat="1" x14ac:dyDescent="0.25"/>
    <row r="102" s="62" customFormat="1" x14ac:dyDescent="0.25"/>
    <row r="103" s="62" customFormat="1" x14ac:dyDescent="0.25"/>
    <row r="104" s="62" customFormat="1" x14ac:dyDescent="0.25"/>
    <row r="105" s="62" customFormat="1" x14ac:dyDescent="0.25"/>
    <row r="106" s="62" customFormat="1" x14ac:dyDescent="0.25"/>
    <row r="107" s="62" customFormat="1" x14ac:dyDescent="0.25"/>
    <row r="108" s="62" customFormat="1" x14ac:dyDescent="0.25"/>
    <row r="109" s="62" customFormat="1" x14ac:dyDescent="0.25"/>
    <row r="110" s="62" customFormat="1" x14ac:dyDescent="0.25"/>
    <row r="111" s="62" customFormat="1" x14ac:dyDescent="0.25"/>
    <row r="112" s="62" customFormat="1" x14ac:dyDescent="0.25"/>
    <row r="113" s="62" customFormat="1" x14ac:dyDescent="0.25"/>
    <row r="114" s="62" customFormat="1" x14ac:dyDescent="0.25"/>
    <row r="115" s="62" customFormat="1" x14ac:dyDescent="0.25"/>
    <row r="116" s="62" customFormat="1" x14ac:dyDescent="0.25"/>
    <row r="117" s="62" customFormat="1" x14ac:dyDescent="0.25"/>
    <row r="118" s="62" customFormat="1" x14ac:dyDescent="0.25"/>
    <row r="119" s="62" customFormat="1" x14ac:dyDescent="0.25"/>
    <row r="120" s="62" customFormat="1" x14ac:dyDescent="0.25"/>
    <row r="121" s="62" customFormat="1" x14ac:dyDescent="0.25"/>
    <row r="122" s="62" customFormat="1" x14ac:dyDescent="0.25"/>
    <row r="123" s="62" customFormat="1" x14ac:dyDescent="0.25"/>
    <row r="124" s="62" customFormat="1" x14ac:dyDescent="0.25"/>
    <row r="125" s="62" customFormat="1" x14ac:dyDescent="0.25"/>
    <row r="126" s="62" customFormat="1" x14ac:dyDescent="0.25"/>
    <row r="127" s="62" customFormat="1" x14ac:dyDescent="0.25"/>
    <row r="128" s="62" customFormat="1" x14ac:dyDescent="0.25"/>
    <row r="129" s="62" customFormat="1" x14ac:dyDescent="0.25"/>
    <row r="130" s="62" customFormat="1" x14ac:dyDescent="0.25"/>
    <row r="131" s="62" customFormat="1" x14ac:dyDescent="0.25"/>
    <row r="132" s="62" customFormat="1" x14ac:dyDescent="0.25"/>
    <row r="133" s="62" customFormat="1" x14ac:dyDescent="0.25"/>
    <row r="134" s="62" customFormat="1" x14ac:dyDescent="0.25"/>
    <row r="135" s="62" customFormat="1" x14ac:dyDescent="0.25"/>
    <row r="136" s="62" customFormat="1" x14ac:dyDescent="0.25"/>
    <row r="137" s="62" customFormat="1" x14ac:dyDescent="0.25"/>
    <row r="138" s="62" customFormat="1" x14ac:dyDescent="0.25"/>
    <row r="139" s="62" customFormat="1" x14ac:dyDescent="0.25"/>
    <row r="140" s="62" customFormat="1" x14ac:dyDescent="0.25"/>
    <row r="141" s="62" customFormat="1" x14ac:dyDescent="0.25"/>
    <row r="142" s="62" customFormat="1" x14ac:dyDescent="0.25"/>
    <row r="143" s="62" customFormat="1" x14ac:dyDescent="0.25"/>
    <row r="144" s="62" customFormat="1" x14ac:dyDescent="0.25"/>
    <row r="145" s="62" customFormat="1" x14ac:dyDescent="0.25"/>
    <row r="146" s="62" customFormat="1" x14ac:dyDescent="0.25"/>
    <row r="147" s="62" customFormat="1" x14ac:dyDescent="0.25"/>
    <row r="148" s="62" customFormat="1" x14ac:dyDescent="0.25"/>
    <row r="149" s="62" customFormat="1" x14ac:dyDescent="0.25"/>
    <row r="150" s="62" customFormat="1" x14ac:dyDescent="0.25"/>
    <row r="151" s="62" customFormat="1" x14ac:dyDescent="0.25"/>
    <row r="152" s="62" customFormat="1" x14ac:dyDescent="0.25"/>
    <row r="153" s="62" customFormat="1" x14ac:dyDescent="0.25"/>
    <row r="154" s="62" customFormat="1" x14ac:dyDescent="0.25"/>
    <row r="155" s="62" customFormat="1" x14ac:dyDescent="0.25"/>
    <row r="156" s="62" customFormat="1" x14ac:dyDescent="0.25"/>
    <row r="157" s="62" customFormat="1" x14ac:dyDescent="0.25"/>
    <row r="158" s="62" customFormat="1" x14ac:dyDescent="0.25"/>
    <row r="159" s="62" customFormat="1" x14ac:dyDescent="0.25"/>
    <row r="160" s="62" customFormat="1" x14ac:dyDescent="0.25"/>
    <row r="161" s="62" customFormat="1" x14ac:dyDescent="0.25"/>
    <row r="162" s="62" customFormat="1" x14ac:dyDescent="0.25"/>
    <row r="163" s="62" customFormat="1" x14ac:dyDescent="0.25"/>
    <row r="164" s="62" customFormat="1" x14ac:dyDescent="0.25"/>
    <row r="165" s="62" customFormat="1" x14ac:dyDescent="0.25"/>
    <row r="166" s="62" customFormat="1" x14ac:dyDescent="0.25"/>
    <row r="167" s="62" customFormat="1" x14ac:dyDescent="0.25"/>
    <row r="168" s="62" customFormat="1" x14ac:dyDescent="0.25"/>
    <row r="169" s="62" customFormat="1" x14ac:dyDescent="0.25"/>
    <row r="170" s="62" customFormat="1" x14ac:dyDescent="0.25"/>
    <row r="171" s="62" customFormat="1" x14ac:dyDescent="0.25"/>
    <row r="172" s="62" customFormat="1" x14ac:dyDescent="0.25"/>
    <row r="173" s="62" customFormat="1" x14ac:dyDescent="0.25"/>
    <row r="174" s="62" customFormat="1" x14ac:dyDescent="0.25"/>
    <row r="175" s="62" customFormat="1" x14ac:dyDescent="0.25"/>
    <row r="176" s="62" customFormat="1" x14ac:dyDescent="0.25"/>
    <row r="177" s="62" customFormat="1" x14ac:dyDescent="0.25"/>
    <row r="178" s="62" customFormat="1" x14ac:dyDescent="0.25"/>
    <row r="179" s="62" customFormat="1" x14ac:dyDescent="0.25"/>
    <row r="180" s="62" customFormat="1" x14ac:dyDescent="0.25"/>
    <row r="181" s="62" customFormat="1" x14ac:dyDescent="0.25"/>
    <row r="182" s="62" customFormat="1" x14ac:dyDescent="0.25"/>
    <row r="183" s="62" customFormat="1" x14ac:dyDescent="0.25"/>
    <row r="184" s="62" customFormat="1" x14ac:dyDescent="0.25"/>
    <row r="185" s="62" customFormat="1" x14ac:dyDescent="0.25"/>
    <row r="186" s="62" customFormat="1" x14ac:dyDescent="0.25"/>
    <row r="187" s="62" customFormat="1" x14ac:dyDescent="0.25"/>
    <row r="188" s="62" customFormat="1" x14ac:dyDescent="0.25"/>
    <row r="189" s="62" customFormat="1" x14ac:dyDescent="0.25"/>
    <row r="190" s="62" customFormat="1" x14ac:dyDescent="0.25"/>
    <row r="191" s="62" customFormat="1" x14ac:dyDescent="0.25"/>
    <row r="192" s="62" customFormat="1" x14ac:dyDescent="0.25"/>
    <row r="193" s="62" customFormat="1" x14ac:dyDescent="0.25"/>
    <row r="194" s="62" customFormat="1" x14ac:dyDescent="0.25"/>
    <row r="195" s="62" customFormat="1" x14ac:dyDescent="0.25"/>
    <row r="196" s="62" customFormat="1" x14ac:dyDescent="0.25"/>
    <row r="197" s="62" customFormat="1" x14ac:dyDescent="0.25"/>
    <row r="198" s="62" customFormat="1" x14ac:dyDescent="0.25"/>
    <row r="199" s="62" customFormat="1" x14ac:dyDescent="0.25"/>
    <row r="200" s="62" customFormat="1" x14ac:dyDescent="0.25"/>
    <row r="201" s="62" customFormat="1" x14ac:dyDescent="0.25"/>
    <row r="202" s="62" customFormat="1" x14ac:dyDescent="0.25"/>
    <row r="203" s="62" customFormat="1" x14ac:dyDescent="0.25"/>
    <row r="204" s="62" customFormat="1" x14ac:dyDescent="0.25"/>
    <row r="205" s="62" customFormat="1" x14ac:dyDescent="0.25"/>
    <row r="206" s="62" customFormat="1" x14ac:dyDescent="0.25"/>
    <row r="207" s="62" customFormat="1" x14ac:dyDescent="0.25"/>
    <row r="208" s="62" customFormat="1" x14ac:dyDescent="0.25"/>
    <row r="209" s="62" customFormat="1" x14ac:dyDescent="0.25"/>
    <row r="210" s="62" customFormat="1" x14ac:dyDescent="0.25"/>
    <row r="211" s="62" customFormat="1" x14ac:dyDescent="0.25"/>
    <row r="212" s="62" customFormat="1" x14ac:dyDescent="0.25"/>
    <row r="213" s="62" customFormat="1" x14ac:dyDescent="0.25"/>
    <row r="214" s="62" customFormat="1" x14ac:dyDescent="0.25"/>
    <row r="215" s="62" customFormat="1" x14ac:dyDescent="0.25"/>
    <row r="216" s="62" customFormat="1" x14ac:dyDescent="0.25"/>
    <row r="217" s="62" customFormat="1" x14ac:dyDescent="0.25"/>
    <row r="218" s="62" customFormat="1" x14ac:dyDescent="0.25"/>
    <row r="219" s="62" customFormat="1" x14ac:dyDescent="0.25"/>
    <row r="220" s="62" customFormat="1" x14ac:dyDescent="0.25"/>
    <row r="221" s="62" customFormat="1" x14ac:dyDescent="0.25"/>
    <row r="222" s="62" customFormat="1" x14ac:dyDescent="0.25"/>
    <row r="223" s="62" customFormat="1" x14ac:dyDescent="0.25"/>
    <row r="224" s="62" customFormat="1" x14ac:dyDescent="0.25"/>
    <row r="225" s="62" customFormat="1" x14ac:dyDescent="0.25"/>
    <row r="226" s="62" customFormat="1" x14ac:dyDescent="0.25"/>
    <row r="227" s="62" customFormat="1" x14ac:dyDescent="0.25"/>
    <row r="228" s="62" customFormat="1" x14ac:dyDescent="0.25"/>
    <row r="229" s="62" customFormat="1" x14ac:dyDescent="0.25"/>
    <row r="230" s="62" customFormat="1" x14ac:dyDescent="0.25"/>
    <row r="231" s="62" customFormat="1" x14ac:dyDescent="0.25"/>
    <row r="232" s="62" customFormat="1" x14ac:dyDescent="0.25"/>
    <row r="233" s="62" customFormat="1" x14ac:dyDescent="0.25"/>
    <row r="234" s="62" customFormat="1" x14ac:dyDescent="0.25"/>
    <row r="235" s="62" customFormat="1" x14ac:dyDescent="0.25"/>
    <row r="236" s="62" customFormat="1" x14ac:dyDescent="0.25"/>
    <row r="237" s="62" customFormat="1" x14ac:dyDescent="0.25"/>
    <row r="238" s="62" customFormat="1" x14ac:dyDescent="0.25"/>
    <row r="239" s="62" customFormat="1" x14ac:dyDescent="0.25"/>
    <row r="240" s="62" customFormat="1" x14ac:dyDescent="0.25"/>
    <row r="241" s="62" customFormat="1" x14ac:dyDescent="0.25"/>
    <row r="242" s="62" customFormat="1" x14ac:dyDescent="0.25"/>
    <row r="243" s="62" customFormat="1" x14ac:dyDescent="0.25"/>
    <row r="244" s="62" customFormat="1" x14ac:dyDescent="0.25"/>
    <row r="245" s="62" customFormat="1" x14ac:dyDescent="0.25"/>
    <row r="246" s="62" customFormat="1" x14ac:dyDescent="0.25"/>
    <row r="247" s="62" customFormat="1" x14ac:dyDescent="0.25"/>
    <row r="248" s="62" customFormat="1" x14ac:dyDescent="0.25"/>
    <row r="249" s="62" customFormat="1" x14ac:dyDescent="0.25"/>
    <row r="250" s="62" customFormat="1" x14ac:dyDescent="0.25"/>
    <row r="251" s="62" customFormat="1" x14ac:dyDescent="0.25"/>
    <row r="252" s="62" customFormat="1" x14ac:dyDescent="0.25"/>
    <row r="253" s="62" customFormat="1" x14ac:dyDescent="0.25"/>
    <row r="254" s="62" customFormat="1" x14ac:dyDescent="0.25"/>
    <row r="255" s="62" customFormat="1" x14ac:dyDescent="0.25"/>
    <row r="256" s="62" customFormat="1" x14ac:dyDescent="0.25"/>
    <row r="257" s="62" customFormat="1" x14ac:dyDescent="0.25"/>
    <row r="258" s="62" customFormat="1" x14ac:dyDescent="0.25"/>
    <row r="259" s="62" customFormat="1" x14ac:dyDescent="0.25"/>
    <row r="260" s="62" customFormat="1" x14ac:dyDescent="0.25"/>
    <row r="261" s="62" customFormat="1" x14ac:dyDescent="0.25"/>
    <row r="262" s="62" customFormat="1" x14ac:dyDescent="0.25"/>
    <row r="263" s="62" customFormat="1" x14ac:dyDescent="0.25"/>
    <row r="264" s="62" customFormat="1" x14ac:dyDescent="0.25"/>
    <row r="265" s="62" customFormat="1" x14ac:dyDescent="0.25"/>
    <row r="266" s="62" customFormat="1" x14ac:dyDescent="0.25"/>
    <row r="267" s="62" customFormat="1" x14ac:dyDescent="0.25"/>
    <row r="268" s="62" customFormat="1" x14ac:dyDescent="0.25"/>
    <row r="269" s="62" customFormat="1" x14ac:dyDescent="0.25"/>
    <row r="270" s="62" customFormat="1" x14ac:dyDescent="0.25"/>
    <row r="271" s="62" customFormat="1" x14ac:dyDescent="0.25"/>
    <row r="272" s="62" customFormat="1" x14ac:dyDescent="0.25"/>
    <row r="273" s="62" customFormat="1" x14ac:dyDescent="0.25"/>
    <row r="274" s="62" customFormat="1" x14ac:dyDescent="0.25"/>
    <row r="275" s="62" customFormat="1" x14ac:dyDescent="0.25"/>
    <row r="276" s="62" customFormat="1" x14ac:dyDescent="0.25"/>
    <row r="277" s="62" customFormat="1" x14ac:dyDescent="0.25"/>
    <row r="278" s="62" customFormat="1" x14ac:dyDescent="0.25"/>
    <row r="279" s="62" customFormat="1" x14ac:dyDescent="0.25"/>
    <row r="280" s="62" customFormat="1" x14ac:dyDescent="0.25"/>
    <row r="281" s="62" customFormat="1" x14ac:dyDescent="0.25"/>
    <row r="282" s="62" customFormat="1" x14ac:dyDescent="0.25"/>
    <row r="283" s="62" customFormat="1" x14ac:dyDescent="0.25"/>
    <row r="284" s="62" customFormat="1" x14ac:dyDescent="0.25"/>
    <row r="285" s="62" customFormat="1" x14ac:dyDescent="0.25"/>
    <row r="286" s="62" customFormat="1" x14ac:dyDescent="0.25"/>
    <row r="287" s="62" customFormat="1" x14ac:dyDescent="0.25"/>
    <row r="288" s="62" customFormat="1" x14ac:dyDescent="0.25"/>
    <row r="289" s="62" customFormat="1" x14ac:dyDescent="0.25"/>
    <row r="290" s="62" customFormat="1" x14ac:dyDescent="0.25"/>
    <row r="291" s="62" customFormat="1" x14ac:dyDescent="0.25"/>
    <row r="292" s="62" customFormat="1" x14ac:dyDescent="0.25"/>
    <row r="293" s="62" customFormat="1" x14ac:dyDescent="0.25"/>
    <row r="294" s="62" customFormat="1" x14ac:dyDescent="0.25"/>
    <row r="295" s="62" customFormat="1" x14ac:dyDescent="0.25"/>
    <row r="296" s="62" customFormat="1" x14ac:dyDescent="0.25"/>
    <row r="297" s="62" customFormat="1" x14ac:dyDescent="0.25"/>
    <row r="298" s="62" customFormat="1" x14ac:dyDescent="0.25"/>
    <row r="299" s="62" customFormat="1" x14ac:dyDescent="0.25"/>
    <row r="300" s="62" customFormat="1" x14ac:dyDescent="0.25"/>
    <row r="301" s="62" customFormat="1" x14ac:dyDescent="0.25"/>
    <row r="302" s="62" customFormat="1" x14ac:dyDescent="0.25"/>
    <row r="303" s="62" customFormat="1" x14ac:dyDescent="0.25"/>
    <row r="304" s="62" customFormat="1" x14ac:dyDescent="0.25"/>
    <row r="305" s="62" customFormat="1" x14ac:dyDescent="0.25"/>
    <row r="306" s="62" customFormat="1" x14ac:dyDescent="0.25"/>
    <row r="307" s="62" customFormat="1" x14ac:dyDescent="0.25"/>
    <row r="308" s="62" customFormat="1" x14ac:dyDescent="0.25"/>
    <row r="309" s="62" customFormat="1" x14ac:dyDescent="0.25"/>
    <row r="310" s="62" customFormat="1" x14ac:dyDescent="0.25"/>
    <row r="311" s="62" customFormat="1" x14ac:dyDescent="0.25"/>
    <row r="312" s="62" customFormat="1" x14ac:dyDescent="0.25"/>
    <row r="313" s="62" customFormat="1" x14ac:dyDescent="0.25"/>
    <row r="314" s="62" customFormat="1" x14ac:dyDescent="0.25"/>
    <row r="315" s="62" customFormat="1" x14ac:dyDescent="0.25"/>
    <row r="316" s="62" customFormat="1" x14ac:dyDescent="0.25"/>
    <row r="317" s="62" customFormat="1" x14ac:dyDescent="0.25"/>
    <row r="318" s="62" customFormat="1" x14ac:dyDescent="0.25"/>
    <row r="319" s="62" customFormat="1" x14ac:dyDescent="0.25"/>
    <row r="320" s="62" customFormat="1" x14ac:dyDescent="0.25"/>
    <row r="321" s="62" customFormat="1" x14ac:dyDescent="0.25"/>
    <row r="322" s="62" customFormat="1" x14ac:dyDescent="0.25"/>
    <row r="323" s="62" customFormat="1" x14ac:dyDescent="0.25"/>
    <row r="324" s="62" customFormat="1" x14ac:dyDescent="0.25"/>
    <row r="325" s="62" customFormat="1" x14ac:dyDescent="0.25"/>
    <row r="326" s="62" customFormat="1" x14ac:dyDescent="0.25"/>
    <row r="327" s="62" customFormat="1" x14ac:dyDescent="0.25"/>
    <row r="328" s="62" customFormat="1" x14ac:dyDescent="0.25"/>
    <row r="329" s="62" customFormat="1" x14ac:dyDescent="0.25"/>
    <row r="330" s="62" customFormat="1" x14ac:dyDescent="0.25"/>
    <row r="331" s="62" customFormat="1" x14ac:dyDescent="0.25"/>
    <row r="332" s="62" customFormat="1" x14ac:dyDescent="0.25"/>
    <row r="333" s="62" customFormat="1" x14ac:dyDescent="0.25"/>
    <row r="334" s="62" customFormat="1" x14ac:dyDescent="0.25"/>
    <row r="335" s="62" customFormat="1" x14ac:dyDescent="0.25"/>
    <row r="336" s="62" customFormat="1" x14ac:dyDescent="0.25"/>
    <row r="337" s="62" customFormat="1" x14ac:dyDescent="0.25"/>
    <row r="338" s="62" customFormat="1" x14ac:dyDescent="0.25"/>
    <row r="339" s="62" customFormat="1" x14ac:dyDescent="0.25"/>
    <row r="340" s="62" customFormat="1" x14ac:dyDescent="0.25"/>
    <row r="341" s="62" customFormat="1" x14ac:dyDescent="0.25"/>
    <row r="342" s="62" customFormat="1" x14ac:dyDescent="0.25"/>
    <row r="343" s="62" customFormat="1" x14ac:dyDescent="0.25"/>
    <row r="344" s="62" customFormat="1" x14ac:dyDescent="0.25"/>
    <row r="345" s="62" customFormat="1" x14ac:dyDescent="0.25"/>
    <row r="346" s="62" customFormat="1" x14ac:dyDescent="0.25"/>
    <row r="347" s="62" customFormat="1" x14ac:dyDescent="0.25"/>
    <row r="348" s="62" customFormat="1" x14ac:dyDescent="0.25"/>
    <row r="349" s="62" customFormat="1" x14ac:dyDescent="0.25"/>
    <row r="350" s="62" customFormat="1" x14ac:dyDescent="0.25"/>
    <row r="351" s="62" customFormat="1" x14ac:dyDescent="0.25"/>
    <row r="352" s="62" customFormat="1" x14ac:dyDescent="0.25"/>
    <row r="353" s="62" customFormat="1" x14ac:dyDescent="0.25"/>
    <row r="354" s="62" customFormat="1" x14ac:dyDescent="0.25"/>
    <row r="355" s="62" customFormat="1" x14ac:dyDescent="0.25"/>
    <row r="356" s="62" customFormat="1" x14ac:dyDescent="0.25"/>
    <row r="357" s="62" customFormat="1" x14ac:dyDescent="0.25"/>
    <row r="358" s="62" customFormat="1" x14ac:dyDescent="0.25"/>
    <row r="359" s="62" customFormat="1" x14ac:dyDescent="0.25"/>
    <row r="360" s="62" customFormat="1" x14ac:dyDescent="0.25"/>
    <row r="361" s="62" customFormat="1" x14ac:dyDescent="0.25"/>
    <row r="362" s="62" customFormat="1" x14ac:dyDescent="0.25"/>
    <row r="363" s="62" customFormat="1" x14ac:dyDescent="0.25"/>
    <row r="364" s="62" customFormat="1" x14ac:dyDescent="0.25"/>
    <row r="365" s="62" customFormat="1" x14ac:dyDescent="0.25"/>
    <row r="366" s="62" customFormat="1" x14ac:dyDescent="0.25"/>
    <row r="367" s="62" customFormat="1" x14ac:dyDescent="0.25"/>
    <row r="368" s="62" customFormat="1" x14ac:dyDescent="0.25"/>
    <row r="369" s="62" customFormat="1" x14ac:dyDescent="0.25"/>
    <row r="370" s="62" customFormat="1" x14ac:dyDescent="0.25"/>
    <row r="371" s="62" customFormat="1" x14ac:dyDescent="0.25"/>
    <row r="372" s="62" customFormat="1" x14ac:dyDescent="0.25"/>
    <row r="373" s="62" customFormat="1" x14ac:dyDescent="0.25"/>
    <row r="374" s="62" customFormat="1" x14ac:dyDescent="0.25"/>
    <row r="375" s="62" customFormat="1" x14ac:dyDescent="0.25"/>
    <row r="376" s="62" customFormat="1" x14ac:dyDescent="0.25"/>
    <row r="377" s="62" customFormat="1" x14ac:dyDescent="0.25"/>
    <row r="378" s="62" customFormat="1" x14ac:dyDescent="0.25"/>
    <row r="379" s="62" customFormat="1" x14ac:dyDescent="0.25"/>
    <row r="380" s="62" customFormat="1" x14ac:dyDescent="0.25"/>
    <row r="381" s="62" customFormat="1" x14ac:dyDescent="0.25"/>
    <row r="382" s="62" customFormat="1" x14ac:dyDescent="0.25"/>
    <row r="383" s="62" customFormat="1" x14ac:dyDescent="0.25"/>
    <row r="384" s="62" customFormat="1" x14ac:dyDescent="0.25"/>
    <row r="385" s="62" customFormat="1" x14ac:dyDescent="0.25"/>
    <row r="386" s="62" customFormat="1" x14ac:dyDescent="0.25"/>
    <row r="387" s="62" customFormat="1" x14ac:dyDescent="0.25"/>
    <row r="388" s="62" customFormat="1" x14ac:dyDescent="0.25"/>
    <row r="389" s="62" customFormat="1" x14ac:dyDescent="0.25"/>
    <row r="390" s="62" customFormat="1" x14ac:dyDescent="0.25"/>
    <row r="391" s="62" customFormat="1" x14ac:dyDescent="0.25"/>
    <row r="392" s="62" customFormat="1" x14ac:dyDescent="0.25"/>
    <row r="393" s="62" customFormat="1" x14ac:dyDescent="0.25"/>
    <row r="394" s="62" customFormat="1" x14ac:dyDescent="0.25"/>
    <row r="395" s="62" customFormat="1" x14ac:dyDescent="0.25"/>
    <row r="396" s="62" customFormat="1" x14ac:dyDescent="0.25"/>
    <row r="397" s="62" customFormat="1" x14ac:dyDescent="0.25"/>
    <row r="398" s="62" customFormat="1" x14ac:dyDescent="0.25"/>
    <row r="399" s="62" customFormat="1" x14ac:dyDescent="0.25"/>
    <row r="400" s="62" customFormat="1" x14ac:dyDescent="0.25"/>
    <row r="401" s="62" customFormat="1" x14ac:dyDescent="0.25"/>
    <row r="402" s="62" customFormat="1" x14ac:dyDescent="0.25"/>
    <row r="403" s="62" customFormat="1" x14ac:dyDescent="0.25"/>
    <row r="404" s="62" customFormat="1" x14ac:dyDescent="0.25"/>
    <row r="405" s="62" customFormat="1" x14ac:dyDescent="0.25"/>
    <row r="406" s="62" customFormat="1" x14ac:dyDescent="0.25"/>
    <row r="407" s="62" customFormat="1" x14ac:dyDescent="0.25"/>
    <row r="408" s="62" customFormat="1" x14ac:dyDescent="0.25"/>
    <row r="409" s="62" customFormat="1" x14ac:dyDescent="0.25"/>
    <row r="410" s="62" customFormat="1" x14ac:dyDescent="0.25"/>
    <row r="411" s="62" customFormat="1" x14ac:dyDescent="0.25"/>
    <row r="412" s="62" customFormat="1" x14ac:dyDescent="0.25"/>
    <row r="413" s="62" customFormat="1" x14ac:dyDescent="0.25"/>
    <row r="414" s="62" customFormat="1" x14ac:dyDescent="0.25"/>
    <row r="415" s="62" customFormat="1" x14ac:dyDescent="0.25"/>
    <row r="416" s="62" customFormat="1" x14ac:dyDescent="0.25"/>
    <row r="417" s="62" customFormat="1" x14ac:dyDescent="0.25"/>
    <row r="418" s="62" customFormat="1" x14ac:dyDescent="0.25"/>
    <row r="419" s="62" customFormat="1" x14ac:dyDescent="0.25"/>
    <row r="420" s="62" customFormat="1" x14ac:dyDescent="0.25"/>
    <row r="421" s="62" customFormat="1" x14ac:dyDescent="0.25"/>
    <row r="422" s="62" customFormat="1" x14ac:dyDescent="0.25"/>
    <row r="423" s="62" customFormat="1" x14ac:dyDescent="0.25"/>
    <row r="424" s="62" customFormat="1" x14ac:dyDescent="0.25"/>
    <row r="425" s="62" customFormat="1" x14ac:dyDescent="0.25"/>
    <row r="426" s="62" customFormat="1" x14ac:dyDescent="0.25"/>
    <row r="427" s="62" customFormat="1" x14ac:dyDescent="0.25"/>
    <row r="428" s="62" customFormat="1" x14ac:dyDescent="0.25"/>
    <row r="429" s="62" customFormat="1" x14ac:dyDescent="0.25"/>
    <row r="430" s="62" customFormat="1" x14ac:dyDescent="0.25"/>
    <row r="431" s="62" customFormat="1" x14ac:dyDescent="0.25"/>
    <row r="432" s="62" customFormat="1" x14ac:dyDescent="0.25"/>
    <row r="433" s="62" customFormat="1" x14ac:dyDescent="0.25"/>
    <row r="434" s="62" customFormat="1" x14ac:dyDescent="0.25"/>
    <row r="435" s="62" customFormat="1" x14ac:dyDescent="0.25"/>
    <row r="436" s="62" customFormat="1" x14ac:dyDescent="0.25"/>
    <row r="437" s="62" customFormat="1" x14ac:dyDescent="0.25"/>
    <row r="438" s="62" customFormat="1" x14ac:dyDescent="0.25"/>
    <row r="439" s="62" customFormat="1" x14ac:dyDescent="0.25"/>
    <row r="440" s="62" customFormat="1" x14ac:dyDescent="0.25"/>
    <row r="441" s="62" customFormat="1" x14ac:dyDescent="0.25"/>
    <row r="442" s="62" customFormat="1" x14ac:dyDescent="0.25"/>
    <row r="443" s="62" customFormat="1" x14ac:dyDescent="0.25"/>
    <row r="444" s="62" customFormat="1" x14ac:dyDescent="0.25"/>
    <row r="445" s="62" customFormat="1" x14ac:dyDescent="0.25"/>
    <row r="446" s="62" customFormat="1" x14ac:dyDescent="0.25"/>
    <row r="447" s="62" customFormat="1" x14ac:dyDescent="0.25"/>
    <row r="448" s="62" customFormat="1" x14ac:dyDescent="0.25"/>
    <row r="449" s="62" customFormat="1" x14ac:dyDescent="0.25"/>
    <row r="450" s="62" customFormat="1" x14ac:dyDescent="0.25"/>
    <row r="451" s="62" customFormat="1" x14ac:dyDescent="0.25"/>
    <row r="452" s="62" customFormat="1" x14ac:dyDescent="0.25"/>
    <row r="453" s="62" customFormat="1" x14ac:dyDescent="0.25"/>
    <row r="454" s="62" customFormat="1" x14ac:dyDescent="0.25"/>
    <row r="455" s="62" customFormat="1" x14ac:dyDescent="0.25"/>
    <row r="456" s="62" customFormat="1" x14ac:dyDescent="0.25"/>
    <row r="457" s="62" customFormat="1" x14ac:dyDescent="0.25"/>
    <row r="458" s="62" customFormat="1" x14ac:dyDescent="0.25"/>
    <row r="459" s="62" customFormat="1" x14ac:dyDescent="0.25"/>
    <row r="460" s="62" customFormat="1" x14ac:dyDescent="0.25"/>
    <row r="461" s="62" customFormat="1" x14ac:dyDescent="0.25"/>
    <row r="462" s="62" customFormat="1" x14ac:dyDescent="0.25"/>
    <row r="463" s="62" customFormat="1" x14ac:dyDescent="0.25"/>
    <row r="464" s="62" customFormat="1" x14ac:dyDescent="0.25"/>
    <row r="465" s="62" customFormat="1" x14ac:dyDescent="0.25"/>
    <row r="466" s="62" customFormat="1" x14ac:dyDescent="0.25"/>
    <row r="467" s="62" customFormat="1" x14ac:dyDescent="0.25"/>
    <row r="468" s="62" customFormat="1" x14ac:dyDescent="0.25"/>
    <row r="469" s="62" customFormat="1" x14ac:dyDescent="0.25"/>
    <row r="470" s="62" customFormat="1" x14ac:dyDescent="0.25"/>
    <row r="471" s="62" customFormat="1" x14ac:dyDescent="0.25"/>
    <row r="472" s="62" customFormat="1" x14ac:dyDescent="0.25"/>
    <row r="473" s="62" customFormat="1" x14ac:dyDescent="0.25"/>
    <row r="474" s="62" customFormat="1" x14ac:dyDescent="0.25"/>
    <row r="475" s="62" customFormat="1" x14ac:dyDescent="0.25"/>
    <row r="476" s="62" customFormat="1" x14ac:dyDescent="0.25"/>
    <row r="477" s="62" customFormat="1" x14ac:dyDescent="0.25"/>
    <row r="478" s="62" customFormat="1" x14ac:dyDescent="0.25"/>
    <row r="479" s="62" customFormat="1" x14ac:dyDescent="0.25"/>
    <row r="480" s="62" customFormat="1" x14ac:dyDescent="0.25"/>
    <row r="481" s="62" customFormat="1" x14ac:dyDescent="0.25"/>
    <row r="482" s="62" customFormat="1" x14ac:dyDescent="0.25"/>
    <row r="483" s="62" customFormat="1" x14ac:dyDescent="0.25"/>
    <row r="484" s="62" customFormat="1" x14ac:dyDescent="0.25"/>
    <row r="485" s="62" customFormat="1" x14ac:dyDescent="0.25"/>
    <row r="486" s="62" customFormat="1" x14ac:dyDescent="0.25"/>
    <row r="487" s="62" customFormat="1" x14ac:dyDescent="0.25"/>
    <row r="488" s="62" customFormat="1" x14ac:dyDescent="0.25"/>
    <row r="489" s="62" customFormat="1" x14ac:dyDescent="0.25"/>
    <row r="490" s="62" customFormat="1" x14ac:dyDescent="0.25"/>
    <row r="491" s="62" customFormat="1" x14ac:dyDescent="0.25"/>
    <row r="492" s="62" customFormat="1" x14ac:dyDescent="0.25"/>
    <row r="493" s="62" customFormat="1" x14ac:dyDescent="0.25"/>
    <row r="494" s="62" customFormat="1" x14ac:dyDescent="0.25"/>
    <row r="495" s="62" customFormat="1" x14ac:dyDescent="0.25"/>
    <row r="496" s="62" customFormat="1" x14ac:dyDescent="0.25"/>
    <row r="497" s="62" customFormat="1" x14ac:dyDescent="0.25"/>
    <row r="498" s="62" customFormat="1" x14ac:dyDescent="0.25"/>
    <row r="499" s="62" customFormat="1" x14ac:dyDescent="0.25"/>
    <row r="500" s="62" customFormat="1" x14ac:dyDescent="0.25"/>
    <row r="501" s="62" customFormat="1" x14ac:dyDescent="0.25"/>
    <row r="502" s="62" customFormat="1" x14ac:dyDescent="0.25"/>
    <row r="503" s="62" customFormat="1" x14ac:dyDescent="0.25"/>
    <row r="504" s="62" customFormat="1" x14ac:dyDescent="0.25"/>
    <row r="505" s="62" customFormat="1" x14ac:dyDescent="0.25"/>
    <row r="506" s="62" customFormat="1" x14ac:dyDescent="0.25"/>
    <row r="507" s="62" customFormat="1" x14ac:dyDescent="0.25"/>
    <row r="508" s="62" customFormat="1" x14ac:dyDescent="0.25"/>
    <row r="509" s="62" customFormat="1" x14ac:dyDescent="0.25"/>
    <row r="510" s="62" customFormat="1" x14ac:dyDescent="0.25"/>
    <row r="511" s="62" customFormat="1" x14ac:dyDescent="0.25"/>
    <row r="512" s="62" customFormat="1" x14ac:dyDescent="0.25"/>
    <row r="513" s="62" customFormat="1" x14ac:dyDescent="0.25"/>
    <row r="514" s="62" customFormat="1" x14ac:dyDescent="0.25"/>
    <row r="515" s="62" customFormat="1" x14ac:dyDescent="0.25"/>
    <row r="516" s="62" customFormat="1" x14ac:dyDescent="0.25"/>
    <row r="517" s="62" customFormat="1" x14ac:dyDescent="0.25"/>
    <row r="518" s="62" customFormat="1" x14ac:dyDescent="0.25"/>
    <row r="519" s="62" customFormat="1" x14ac:dyDescent="0.25"/>
    <row r="520" s="62" customFormat="1" x14ac:dyDescent="0.25"/>
    <row r="521" s="62" customFormat="1" x14ac:dyDescent="0.25"/>
    <row r="522" s="62" customFormat="1" x14ac:dyDescent="0.25"/>
    <row r="523" s="62" customFormat="1" x14ac:dyDescent="0.25"/>
    <row r="524" s="62" customFormat="1" x14ac:dyDescent="0.25"/>
    <row r="525" s="62" customFormat="1" x14ac:dyDescent="0.25"/>
    <row r="526" s="62" customFormat="1" x14ac:dyDescent="0.25"/>
    <row r="527" s="62" customFormat="1" x14ac:dyDescent="0.25"/>
    <row r="528" s="62" customFormat="1" x14ac:dyDescent="0.25"/>
    <row r="529" s="62" customFormat="1" x14ac:dyDescent="0.25"/>
    <row r="530" s="62" customFormat="1" x14ac:dyDescent="0.25"/>
    <row r="531" s="62" customFormat="1" x14ac:dyDescent="0.25"/>
    <row r="532" s="62" customFormat="1" x14ac:dyDescent="0.25"/>
    <row r="533" s="62" customFormat="1" x14ac:dyDescent="0.25"/>
    <row r="534" s="62" customFormat="1" x14ac:dyDescent="0.25"/>
    <row r="535" s="62" customFormat="1" x14ac:dyDescent="0.25"/>
    <row r="536" s="62" customFormat="1" x14ac:dyDescent="0.25"/>
    <row r="537" s="62" customFormat="1" x14ac:dyDescent="0.25"/>
    <row r="538" s="62" customFormat="1" x14ac:dyDescent="0.25"/>
    <row r="539" s="62" customFormat="1" x14ac:dyDescent="0.25"/>
    <row r="540" s="62" customFormat="1" x14ac:dyDescent="0.25"/>
    <row r="541" s="62" customFormat="1" x14ac:dyDescent="0.25"/>
    <row r="542" s="62" customFormat="1" x14ac:dyDescent="0.25"/>
    <row r="543" s="62" customFormat="1" x14ac:dyDescent="0.25"/>
    <row r="544" s="62" customFormat="1" x14ac:dyDescent="0.25"/>
    <row r="545" s="62" customFormat="1" x14ac:dyDescent="0.25"/>
    <row r="546" s="62" customFormat="1" x14ac:dyDescent="0.25"/>
    <row r="547" s="62" customFormat="1" x14ac:dyDescent="0.25"/>
    <row r="548" s="62" customFormat="1" x14ac:dyDescent="0.25"/>
    <row r="549" s="62" customFormat="1" x14ac:dyDescent="0.25"/>
    <row r="550" s="62" customFormat="1" x14ac:dyDescent="0.25"/>
    <row r="551" s="62" customFormat="1" x14ac:dyDescent="0.25"/>
    <row r="552" s="62" customFormat="1" x14ac:dyDescent="0.25"/>
    <row r="553" s="62" customFormat="1" x14ac:dyDescent="0.25"/>
    <row r="554" s="62" customFormat="1" x14ac:dyDescent="0.25"/>
    <row r="555" s="62" customFormat="1" x14ac:dyDescent="0.25"/>
    <row r="556" s="62" customFormat="1" x14ac:dyDescent="0.25"/>
    <row r="557" s="62" customFormat="1" x14ac:dyDescent="0.25"/>
    <row r="558" s="62" customFormat="1" x14ac:dyDescent="0.25"/>
    <row r="559" s="62" customFormat="1" x14ac:dyDescent="0.25"/>
    <row r="560" s="62" customFormat="1" x14ac:dyDescent="0.25"/>
    <row r="561" s="62" customFormat="1" x14ac:dyDescent="0.25"/>
    <row r="562" s="62" customFormat="1" x14ac:dyDescent="0.25"/>
    <row r="563" s="62" customFormat="1" x14ac:dyDescent="0.25"/>
    <row r="564" s="62" customFormat="1" x14ac:dyDescent="0.25"/>
    <row r="565" s="62" customFormat="1" x14ac:dyDescent="0.25"/>
    <row r="566" s="62" customFormat="1" x14ac:dyDescent="0.25"/>
    <row r="567" s="62" customFormat="1" x14ac:dyDescent="0.25"/>
    <row r="568" s="62" customFormat="1" x14ac:dyDescent="0.25"/>
    <row r="569" s="62" customFormat="1" x14ac:dyDescent="0.25"/>
    <row r="570" s="62" customFormat="1" x14ac:dyDescent="0.25"/>
    <row r="571" s="62" customFormat="1" x14ac:dyDescent="0.25"/>
    <row r="572" s="62" customFormat="1" x14ac:dyDescent="0.25"/>
    <row r="573" s="62" customFormat="1" x14ac:dyDescent="0.25"/>
    <row r="574" s="62" customFormat="1" x14ac:dyDescent="0.25"/>
    <row r="575" s="62" customFormat="1" x14ac:dyDescent="0.25"/>
    <row r="576" s="62" customFormat="1" x14ac:dyDescent="0.25"/>
    <row r="577" s="62" customFormat="1" x14ac:dyDescent="0.25"/>
    <row r="578" s="62" customFormat="1" x14ac:dyDescent="0.25"/>
    <row r="579" s="62" customFormat="1" x14ac:dyDescent="0.25"/>
    <row r="580" s="62" customFormat="1" x14ac:dyDescent="0.25"/>
    <row r="581" s="62" customFormat="1" x14ac:dyDescent="0.25"/>
    <row r="582" s="62" customFormat="1" x14ac:dyDescent="0.25"/>
    <row r="583" s="62" customFormat="1" x14ac:dyDescent="0.25"/>
    <row r="584" s="62" customFormat="1" x14ac:dyDescent="0.25"/>
    <row r="585" s="62" customFormat="1" x14ac:dyDescent="0.25"/>
    <row r="586" s="62" customFormat="1" x14ac:dyDescent="0.25"/>
    <row r="587" s="62" customFormat="1" x14ac:dyDescent="0.25"/>
    <row r="588" s="62" customFormat="1" x14ac:dyDescent="0.25"/>
    <row r="589" s="62" customFormat="1" x14ac:dyDescent="0.25"/>
    <row r="590" s="62" customFormat="1" x14ac:dyDescent="0.25"/>
    <row r="591" s="62" customFormat="1" x14ac:dyDescent="0.25"/>
    <row r="592" s="62" customFormat="1" x14ac:dyDescent="0.25"/>
    <row r="593" s="62" customFormat="1" x14ac:dyDescent="0.25"/>
    <row r="594" s="62" customFormat="1" x14ac:dyDescent="0.25"/>
    <row r="595" s="62" customFormat="1" x14ac:dyDescent="0.25"/>
    <row r="596" s="62" customFormat="1" x14ac:dyDescent="0.25"/>
    <row r="597" s="62" customFormat="1" x14ac:dyDescent="0.25"/>
    <row r="598" s="62" customFormat="1" x14ac:dyDescent="0.25"/>
    <row r="599" s="62" customFormat="1" x14ac:dyDescent="0.25"/>
    <row r="600" s="62" customFormat="1" x14ac:dyDescent="0.25"/>
    <row r="601" s="62" customFormat="1" x14ac:dyDescent="0.25"/>
    <row r="602" s="62" customFormat="1" x14ac:dyDescent="0.25"/>
    <row r="603" s="62" customFormat="1" x14ac:dyDescent="0.25"/>
    <row r="604" s="62" customFormat="1" x14ac:dyDescent="0.25"/>
    <row r="605" s="62" customFormat="1" x14ac:dyDescent="0.25"/>
    <row r="606" s="62" customFormat="1" x14ac:dyDescent="0.25"/>
    <row r="607" s="62" customFormat="1" x14ac:dyDescent="0.25"/>
    <row r="608" s="62" customFormat="1" x14ac:dyDescent="0.25"/>
    <row r="609" s="62" customFormat="1" x14ac:dyDescent="0.25"/>
    <row r="610" s="62" customFormat="1" x14ac:dyDescent="0.25"/>
    <row r="611" s="62" customFormat="1" x14ac:dyDescent="0.25"/>
    <row r="612" s="62" customFormat="1" x14ac:dyDescent="0.25"/>
    <row r="613" s="62" customFormat="1" x14ac:dyDescent="0.25"/>
    <row r="614" s="62" customFormat="1" x14ac:dyDescent="0.25"/>
    <row r="615" s="62" customFormat="1" x14ac:dyDescent="0.25"/>
    <row r="616" s="62" customFormat="1" x14ac:dyDescent="0.25"/>
    <row r="617" s="62" customFormat="1" x14ac:dyDescent="0.25"/>
    <row r="618" s="62" customFormat="1" x14ac:dyDescent="0.25"/>
    <row r="619" s="62" customFormat="1" x14ac:dyDescent="0.25"/>
    <row r="620" s="62" customFormat="1" x14ac:dyDescent="0.25"/>
    <row r="621" s="62" customFormat="1" x14ac:dyDescent="0.25"/>
    <row r="622" s="62" customFormat="1" x14ac:dyDescent="0.25"/>
    <row r="623" s="62" customFormat="1" x14ac:dyDescent="0.25"/>
    <row r="624" s="62" customFormat="1" x14ac:dyDescent="0.25"/>
    <row r="625" s="62" customFormat="1" x14ac:dyDescent="0.25"/>
    <row r="626" s="62" customFormat="1" x14ac:dyDescent="0.25"/>
    <row r="627" s="62" customFormat="1" x14ac:dyDescent="0.25"/>
    <row r="628" s="62" customFormat="1" x14ac:dyDescent="0.25"/>
    <row r="629" s="62" customFormat="1" x14ac:dyDescent="0.25"/>
    <row r="630" s="62" customFormat="1" x14ac:dyDescent="0.25"/>
    <row r="631" s="62" customFormat="1" x14ac:dyDescent="0.25"/>
    <row r="632" s="62" customFormat="1" x14ac:dyDescent="0.25"/>
    <row r="633" s="62" customFormat="1" x14ac:dyDescent="0.25"/>
    <row r="634" s="62" customFormat="1" x14ac:dyDescent="0.25"/>
    <row r="635" s="62" customFormat="1" x14ac:dyDescent="0.25"/>
    <row r="636" s="62" customFormat="1" x14ac:dyDescent="0.25"/>
    <row r="637" s="62" customFormat="1" x14ac:dyDescent="0.25"/>
    <row r="638" s="62" customFormat="1" x14ac:dyDescent="0.25"/>
    <row r="639" s="62" customFormat="1" x14ac:dyDescent="0.25"/>
    <row r="640" s="62" customFormat="1" x14ac:dyDescent="0.25"/>
    <row r="641" s="62" customFormat="1" x14ac:dyDescent="0.25"/>
    <row r="642" s="62" customFormat="1" x14ac:dyDescent="0.25"/>
    <row r="643" s="62" customFormat="1" x14ac:dyDescent="0.25"/>
    <row r="644" s="62" customFormat="1" x14ac:dyDescent="0.25"/>
    <row r="645" s="62" customFormat="1" x14ac:dyDescent="0.25"/>
    <row r="646" s="62" customFormat="1" x14ac:dyDescent="0.25"/>
    <row r="647" s="62" customFormat="1" x14ac:dyDescent="0.25"/>
    <row r="648" s="62" customFormat="1" x14ac:dyDescent="0.25"/>
    <row r="649" s="62" customFormat="1" x14ac:dyDescent="0.25"/>
    <row r="650" s="62" customFormat="1" x14ac:dyDescent="0.25"/>
    <row r="651" s="62" customFormat="1" x14ac:dyDescent="0.25"/>
    <row r="652" s="62" customFormat="1" x14ac:dyDescent="0.25"/>
    <row r="653" s="62" customFormat="1" x14ac:dyDescent="0.25"/>
    <row r="654" s="62" customFormat="1" x14ac:dyDescent="0.25"/>
    <row r="655" s="62" customFormat="1" x14ac:dyDescent="0.25"/>
    <row r="656" s="62" customFormat="1" x14ac:dyDescent="0.25"/>
    <row r="657" s="62" customFormat="1" x14ac:dyDescent="0.25"/>
    <row r="658" s="62" customFormat="1" x14ac:dyDescent="0.25"/>
    <row r="659" s="62" customFormat="1" x14ac:dyDescent="0.25"/>
    <row r="660" s="62" customFormat="1" x14ac:dyDescent="0.25"/>
    <row r="661" s="62" customFormat="1" x14ac:dyDescent="0.25"/>
    <row r="662" s="62" customFormat="1" x14ac:dyDescent="0.25"/>
    <row r="663" s="62" customFormat="1" x14ac:dyDescent="0.25"/>
    <row r="664" s="62" customFormat="1" x14ac:dyDescent="0.25"/>
    <row r="665" s="62" customFormat="1" x14ac:dyDescent="0.25"/>
    <row r="666" s="62" customFormat="1" x14ac:dyDescent="0.25"/>
    <row r="667" s="62" customFormat="1" x14ac:dyDescent="0.25"/>
    <row r="668" s="62" customFormat="1" x14ac:dyDescent="0.25"/>
    <row r="669" s="62" customFormat="1" x14ac:dyDescent="0.25"/>
    <row r="670" s="62" customFormat="1" x14ac:dyDescent="0.25"/>
    <row r="671" s="62" customFormat="1" x14ac:dyDescent="0.25"/>
    <row r="672" s="62" customFormat="1" x14ac:dyDescent="0.25"/>
    <row r="673" s="62" customFormat="1" x14ac:dyDescent="0.25"/>
    <row r="674" s="62" customFormat="1" x14ac:dyDescent="0.25"/>
    <row r="675" s="62" customFormat="1" x14ac:dyDescent="0.25"/>
    <row r="676" s="62" customFormat="1" x14ac:dyDescent="0.25"/>
    <row r="677" s="62" customFormat="1" x14ac:dyDescent="0.25"/>
    <row r="678" s="62" customFormat="1" x14ac:dyDescent="0.25"/>
    <row r="679" s="62" customFormat="1" x14ac:dyDescent="0.25"/>
    <row r="680" s="62" customFormat="1" x14ac:dyDescent="0.25"/>
    <row r="681" s="62" customFormat="1" x14ac:dyDescent="0.25"/>
    <row r="682" s="62" customFormat="1" x14ac:dyDescent="0.25"/>
    <row r="683" s="62" customFormat="1" x14ac:dyDescent="0.25"/>
    <row r="684" s="62" customFormat="1" x14ac:dyDescent="0.25"/>
    <row r="685" s="62" customFormat="1" x14ac:dyDescent="0.25"/>
    <row r="686" s="62" customFormat="1" x14ac:dyDescent="0.25"/>
    <row r="687" s="62" customFormat="1" x14ac:dyDescent="0.25"/>
    <row r="688" s="62" customFormat="1" x14ac:dyDescent="0.25"/>
    <row r="689" s="62" customFormat="1" x14ac:dyDescent="0.25"/>
    <row r="690" s="62" customFormat="1" x14ac:dyDescent="0.25"/>
    <row r="691" s="62" customFormat="1" x14ac:dyDescent="0.25"/>
    <row r="692" s="62" customFormat="1" x14ac:dyDescent="0.25"/>
    <row r="693" s="62" customFormat="1" x14ac:dyDescent="0.25"/>
    <row r="694" s="62" customFormat="1" x14ac:dyDescent="0.25"/>
    <row r="695" s="62" customFormat="1" x14ac:dyDescent="0.25"/>
    <row r="696" s="62" customFormat="1" x14ac:dyDescent="0.25"/>
    <row r="697" s="62" customFormat="1" x14ac:dyDescent="0.25"/>
    <row r="698" s="62" customFormat="1" x14ac:dyDescent="0.25"/>
    <row r="699" s="62" customFormat="1" x14ac:dyDescent="0.25"/>
    <row r="700" s="62" customFormat="1" x14ac:dyDescent="0.25"/>
    <row r="701" s="62" customFormat="1" x14ac:dyDescent="0.25"/>
    <row r="702" s="62" customFormat="1" x14ac:dyDescent="0.25"/>
    <row r="703" s="62" customFormat="1" x14ac:dyDescent="0.25"/>
    <row r="704" s="62" customFormat="1" x14ac:dyDescent="0.25"/>
    <row r="705" s="62" customFormat="1" x14ac:dyDescent="0.25"/>
    <row r="706" s="62" customFormat="1" x14ac:dyDescent="0.25"/>
    <row r="707" s="62" customFormat="1" x14ac:dyDescent="0.25"/>
    <row r="708" s="62" customFormat="1" x14ac:dyDescent="0.25"/>
    <row r="709" s="62" customFormat="1" x14ac:dyDescent="0.25"/>
    <row r="710" s="62" customFormat="1" x14ac:dyDescent="0.25"/>
    <row r="711" s="62" customFormat="1" x14ac:dyDescent="0.25"/>
    <row r="712" s="62" customFormat="1" x14ac:dyDescent="0.25"/>
    <row r="713" s="62" customFormat="1" x14ac:dyDescent="0.25"/>
    <row r="714" s="62" customFormat="1" x14ac:dyDescent="0.25"/>
    <row r="715" s="62" customFormat="1" x14ac:dyDescent="0.25"/>
    <row r="716" s="62" customFormat="1" x14ac:dyDescent="0.25"/>
    <row r="717" s="62" customFormat="1" x14ac:dyDescent="0.25"/>
    <row r="718" s="62" customFormat="1" x14ac:dyDescent="0.25"/>
    <row r="719" s="62" customFormat="1" x14ac:dyDescent="0.25"/>
    <row r="720" s="62" customFormat="1" x14ac:dyDescent="0.25"/>
    <row r="721" s="62" customFormat="1" x14ac:dyDescent="0.25"/>
    <row r="722" s="62" customFormat="1" x14ac:dyDescent="0.25"/>
    <row r="723" s="62" customFormat="1" x14ac:dyDescent="0.25"/>
    <row r="724" s="62" customFormat="1" x14ac:dyDescent="0.25"/>
    <row r="725" s="62" customFormat="1" x14ac:dyDescent="0.25"/>
    <row r="726" s="62" customFormat="1" x14ac:dyDescent="0.25"/>
    <row r="727" s="62" customFormat="1" x14ac:dyDescent="0.25"/>
    <row r="728" s="62" customFormat="1" x14ac:dyDescent="0.25"/>
    <row r="729" s="62" customFormat="1" x14ac:dyDescent="0.25"/>
    <row r="730" s="62" customFormat="1" x14ac:dyDescent="0.25"/>
    <row r="731" s="62" customFormat="1" x14ac:dyDescent="0.25"/>
    <row r="732" s="62" customFormat="1" x14ac:dyDescent="0.25"/>
    <row r="733" s="62" customFormat="1" x14ac:dyDescent="0.25"/>
    <row r="734" s="62" customFormat="1" x14ac:dyDescent="0.25"/>
    <row r="735" s="62" customFormat="1" x14ac:dyDescent="0.25"/>
    <row r="736" s="62" customFormat="1" x14ac:dyDescent="0.25"/>
    <row r="737" s="62" customFormat="1" x14ac:dyDescent="0.25"/>
    <row r="738" s="62" customFormat="1" x14ac:dyDescent="0.25"/>
    <row r="739" s="62" customFormat="1" x14ac:dyDescent="0.25"/>
    <row r="740" s="62" customFormat="1" x14ac:dyDescent="0.25"/>
    <row r="741" s="62" customFormat="1" x14ac:dyDescent="0.25"/>
    <row r="742" s="62" customFormat="1" x14ac:dyDescent="0.25"/>
    <row r="743" s="62" customFormat="1" x14ac:dyDescent="0.25"/>
    <row r="744" s="62" customFormat="1" x14ac:dyDescent="0.25"/>
    <row r="745" s="62" customFormat="1" x14ac:dyDescent="0.25"/>
    <row r="746" s="62" customFormat="1" x14ac:dyDescent="0.25"/>
    <row r="747" s="62" customFormat="1" x14ac:dyDescent="0.25"/>
    <row r="748" s="62" customFormat="1" x14ac:dyDescent="0.25"/>
    <row r="749" s="62" customFormat="1" x14ac:dyDescent="0.25"/>
    <row r="750" s="62" customFormat="1" x14ac:dyDescent="0.25"/>
    <row r="751" s="62" customFormat="1" x14ac:dyDescent="0.25"/>
    <row r="752" s="62" customFormat="1" x14ac:dyDescent="0.25"/>
    <row r="753" s="62" customFormat="1" x14ac:dyDescent="0.25"/>
    <row r="754" s="62" customFormat="1" x14ac:dyDescent="0.25"/>
    <row r="755" s="62" customFormat="1" x14ac:dyDescent="0.25"/>
    <row r="756" s="62" customFormat="1" x14ac:dyDescent="0.25"/>
    <row r="757" s="62" customFormat="1" x14ac:dyDescent="0.25"/>
    <row r="758" s="62" customFormat="1" x14ac:dyDescent="0.25"/>
    <row r="759" s="62" customFormat="1" x14ac:dyDescent="0.25"/>
    <row r="760" s="62" customFormat="1" x14ac:dyDescent="0.25"/>
    <row r="761" s="62" customFormat="1" x14ac:dyDescent="0.25"/>
    <row r="762" s="62" customFormat="1" x14ac:dyDescent="0.25"/>
    <row r="763" s="62" customFormat="1" x14ac:dyDescent="0.25"/>
    <row r="764" s="62" customFormat="1" x14ac:dyDescent="0.25"/>
    <row r="765" s="62" customFormat="1" x14ac:dyDescent="0.25"/>
    <row r="766" s="62" customFormat="1" x14ac:dyDescent="0.25"/>
    <row r="767" s="62" customFormat="1" x14ac:dyDescent="0.25"/>
    <row r="768" s="62" customFormat="1" x14ac:dyDescent="0.25"/>
    <row r="769" s="62" customFormat="1" x14ac:dyDescent="0.25"/>
    <row r="770" s="62" customFormat="1" x14ac:dyDescent="0.25"/>
    <row r="771" s="62" customFormat="1" x14ac:dyDescent="0.25"/>
    <row r="772" s="62" customFormat="1" x14ac:dyDescent="0.25"/>
    <row r="773" s="62" customFormat="1" x14ac:dyDescent="0.25"/>
    <row r="774" s="62" customFormat="1" x14ac:dyDescent="0.25"/>
    <row r="775" s="62" customFormat="1" x14ac:dyDescent="0.25"/>
    <row r="776" s="62" customFormat="1" x14ac:dyDescent="0.25"/>
    <row r="777" s="62" customFormat="1" x14ac:dyDescent="0.25"/>
    <row r="778" s="62" customFormat="1" x14ac:dyDescent="0.25"/>
    <row r="779" s="62" customFormat="1" x14ac:dyDescent="0.25"/>
    <row r="780" s="62" customFormat="1" x14ac:dyDescent="0.25"/>
    <row r="781" s="62" customFormat="1" x14ac:dyDescent="0.25"/>
    <row r="782" s="62" customFormat="1" x14ac:dyDescent="0.25"/>
    <row r="783" s="62" customFormat="1" x14ac:dyDescent="0.25"/>
    <row r="784" s="62" customFormat="1" x14ac:dyDescent="0.25"/>
    <row r="785" s="62" customFormat="1" x14ac:dyDescent="0.25"/>
    <row r="786" s="62" customFormat="1" x14ac:dyDescent="0.25"/>
    <row r="787" s="62" customFormat="1" x14ac:dyDescent="0.25"/>
    <row r="788" s="62" customFormat="1" x14ac:dyDescent="0.25"/>
    <row r="789" s="62" customFormat="1" x14ac:dyDescent="0.25"/>
    <row r="790" s="62" customFormat="1" x14ac:dyDescent="0.25"/>
    <row r="791" s="62" customFormat="1" x14ac:dyDescent="0.25"/>
    <row r="792" s="62" customFormat="1" x14ac:dyDescent="0.25"/>
    <row r="793" s="62" customFormat="1" x14ac:dyDescent="0.25"/>
    <row r="794" s="62" customFormat="1" x14ac:dyDescent="0.25"/>
    <row r="795" s="62" customFormat="1" x14ac:dyDescent="0.25"/>
    <row r="796" s="62" customFormat="1" x14ac:dyDescent="0.25"/>
    <row r="797" s="62" customFormat="1" x14ac:dyDescent="0.25"/>
    <row r="798" s="62" customFormat="1" x14ac:dyDescent="0.25"/>
    <row r="799" s="62" customFormat="1" x14ac:dyDescent="0.25"/>
    <row r="800" s="62" customFormat="1" x14ac:dyDescent="0.25"/>
    <row r="801" s="62" customFormat="1" x14ac:dyDescent="0.25"/>
    <row r="802" s="62" customFormat="1" x14ac:dyDescent="0.25"/>
    <row r="803" s="62" customFormat="1" x14ac:dyDescent="0.25"/>
    <row r="804" s="62" customFormat="1" x14ac:dyDescent="0.25"/>
    <row r="805" s="62" customFormat="1" x14ac:dyDescent="0.25"/>
    <row r="806" s="62" customFormat="1" x14ac:dyDescent="0.25"/>
    <row r="807" s="62" customFormat="1" x14ac:dyDescent="0.25"/>
    <row r="808" s="62" customFormat="1" x14ac:dyDescent="0.25"/>
    <row r="809" s="62" customFormat="1" x14ac:dyDescent="0.25"/>
    <row r="810" s="62" customFormat="1" x14ac:dyDescent="0.25"/>
    <row r="811" s="62" customFormat="1" x14ac:dyDescent="0.25"/>
    <row r="812" s="62" customFormat="1" x14ac:dyDescent="0.25"/>
    <row r="813" s="62" customFormat="1" x14ac:dyDescent="0.25"/>
    <row r="814" s="62" customFormat="1" x14ac:dyDescent="0.25"/>
    <row r="815" s="62" customFormat="1" x14ac:dyDescent="0.25"/>
    <row r="816" s="62" customFormat="1" x14ac:dyDescent="0.25"/>
    <row r="817" s="62" customFormat="1" x14ac:dyDescent="0.25"/>
    <row r="818" s="62" customFormat="1" x14ac:dyDescent="0.25"/>
    <row r="819" s="62" customFormat="1" x14ac:dyDescent="0.25"/>
    <row r="820" s="62" customFormat="1" x14ac:dyDescent="0.25"/>
    <row r="821" s="62" customFormat="1" x14ac:dyDescent="0.25"/>
    <row r="822" s="62" customFormat="1" x14ac:dyDescent="0.25"/>
    <row r="823" s="62" customFormat="1" x14ac:dyDescent="0.25"/>
    <row r="824" s="62" customFormat="1" x14ac:dyDescent="0.25"/>
    <row r="825" s="62" customFormat="1" x14ac:dyDescent="0.25"/>
    <row r="826" s="62" customFormat="1" x14ac:dyDescent="0.25"/>
    <row r="827" s="62" customFormat="1" x14ac:dyDescent="0.25"/>
    <row r="828" s="62" customFormat="1" x14ac:dyDescent="0.25"/>
    <row r="829" s="62" customFormat="1" x14ac:dyDescent="0.25"/>
    <row r="830" s="62" customFormat="1" x14ac:dyDescent="0.25"/>
    <row r="831" s="62" customFormat="1" x14ac:dyDescent="0.25"/>
    <row r="832" s="62" customFormat="1" x14ac:dyDescent="0.25"/>
    <row r="833" s="62" customFormat="1" x14ac:dyDescent="0.25"/>
    <row r="834" s="62" customFormat="1" x14ac:dyDescent="0.25"/>
    <row r="835" s="62" customFormat="1" x14ac:dyDescent="0.25"/>
    <row r="836" s="62" customFormat="1" x14ac:dyDescent="0.25"/>
    <row r="837" s="62" customFormat="1" x14ac:dyDescent="0.25"/>
    <row r="838" s="62" customFormat="1" x14ac:dyDescent="0.25"/>
    <row r="839" s="62" customFormat="1" x14ac:dyDescent="0.25"/>
    <row r="840" s="62" customFormat="1" x14ac:dyDescent="0.25"/>
    <row r="841" s="62" customFormat="1" x14ac:dyDescent="0.25"/>
    <row r="842" s="62" customFormat="1" x14ac:dyDescent="0.25"/>
    <row r="843" s="62" customFormat="1" x14ac:dyDescent="0.25"/>
    <row r="844" s="62" customFormat="1" x14ac:dyDescent="0.25"/>
    <row r="845" s="62" customFormat="1" x14ac:dyDescent="0.25"/>
    <row r="846" s="62" customFormat="1" x14ac:dyDescent="0.25"/>
    <row r="847" s="62" customFormat="1" x14ac:dyDescent="0.25"/>
    <row r="848" s="62" customFormat="1" x14ac:dyDescent="0.25"/>
    <row r="849" s="62" customFormat="1" x14ac:dyDescent="0.25"/>
    <row r="850" s="62" customFormat="1" x14ac:dyDescent="0.25"/>
    <row r="851" s="62" customFormat="1" x14ac:dyDescent="0.25"/>
    <row r="852" s="62" customFormat="1" x14ac:dyDescent="0.25"/>
    <row r="853" s="62" customFormat="1" x14ac:dyDescent="0.25"/>
    <row r="854" s="62" customFormat="1" x14ac:dyDescent="0.25"/>
    <row r="855" s="62" customFormat="1" x14ac:dyDescent="0.25"/>
    <row r="856" s="62" customFormat="1" x14ac:dyDescent="0.25"/>
    <row r="857" s="62" customFormat="1" x14ac:dyDescent="0.25"/>
    <row r="858" s="62" customFormat="1" x14ac:dyDescent="0.25"/>
    <row r="859" s="62" customFormat="1" x14ac:dyDescent="0.25"/>
    <row r="860" s="62" customFormat="1" x14ac:dyDescent="0.25"/>
    <row r="861" s="62" customFormat="1" x14ac:dyDescent="0.25"/>
    <row r="862" s="62" customFormat="1" x14ac:dyDescent="0.25"/>
    <row r="863" s="62" customFormat="1" x14ac:dyDescent="0.25"/>
    <row r="864" s="62" customFormat="1" x14ac:dyDescent="0.25"/>
    <row r="865" s="62" customFormat="1" x14ac:dyDescent="0.25"/>
    <row r="866" s="62" customFormat="1" x14ac:dyDescent="0.25"/>
    <row r="867" s="62" customFormat="1" x14ac:dyDescent="0.25"/>
    <row r="868" s="62" customFormat="1" x14ac:dyDescent="0.25"/>
    <row r="869" s="62" customFormat="1" x14ac:dyDescent="0.25"/>
    <row r="870" s="62" customFormat="1" x14ac:dyDescent="0.25"/>
    <row r="871" s="62" customFormat="1" x14ac:dyDescent="0.25"/>
    <row r="872" s="62" customFormat="1" x14ac:dyDescent="0.25"/>
    <row r="873" s="62" customFormat="1" x14ac:dyDescent="0.25"/>
    <row r="874" s="62" customFormat="1" x14ac:dyDescent="0.25"/>
    <row r="875" s="62" customFormat="1" x14ac:dyDescent="0.25"/>
    <row r="876" s="62" customFormat="1" x14ac:dyDescent="0.25"/>
    <row r="877" s="62" customFormat="1" x14ac:dyDescent="0.25"/>
    <row r="878" s="62" customFormat="1" x14ac:dyDescent="0.25"/>
    <row r="879" s="62" customFormat="1" x14ac:dyDescent="0.25"/>
    <row r="880" s="62" customFormat="1" x14ac:dyDescent="0.25"/>
    <row r="881" s="62" customFormat="1" x14ac:dyDescent="0.25"/>
    <row r="882" s="62" customFormat="1" x14ac:dyDescent="0.25"/>
    <row r="883" s="62" customFormat="1" x14ac:dyDescent="0.25"/>
    <row r="884" s="62" customFormat="1" x14ac:dyDescent="0.25"/>
    <row r="885" s="62" customFormat="1" x14ac:dyDescent="0.25"/>
    <row r="886" s="62" customFormat="1" x14ac:dyDescent="0.25"/>
    <row r="887" s="62" customFormat="1" x14ac:dyDescent="0.25"/>
    <row r="888" s="62" customFormat="1" x14ac:dyDescent="0.25"/>
    <row r="889" s="62" customFormat="1" x14ac:dyDescent="0.25"/>
    <row r="890" s="62" customFormat="1" x14ac:dyDescent="0.25"/>
    <row r="891" s="62" customFormat="1" x14ac:dyDescent="0.25"/>
    <row r="892" s="62" customFormat="1" x14ac:dyDescent="0.25"/>
    <row r="893" s="62" customFormat="1" x14ac:dyDescent="0.25"/>
    <row r="894" s="62" customFormat="1" x14ac:dyDescent="0.25"/>
    <row r="895" s="62" customFormat="1" x14ac:dyDescent="0.25"/>
    <row r="896" s="62" customFormat="1" x14ac:dyDescent="0.25"/>
    <row r="897" s="62" customFormat="1" x14ac:dyDescent="0.25"/>
    <row r="898" s="62" customFormat="1" x14ac:dyDescent="0.25"/>
    <row r="899" s="62" customFormat="1" x14ac:dyDescent="0.25"/>
    <row r="900" s="62" customFormat="1" x14ac:dyDescent="0.25"/>
    <row r="901" s="62" customFormat="1" x14ac:dyDescent="0.25"/>
    <row r="902" s="62" customFormat="1" x14ac:dyDescent="0.25"/>
    <row r="903" s="62" customFormat="1" x14ac:dyDescent="0.25"/>
    <row r="904" s="62" customFormat="1" x14ac:dyDescent="0.25"/>
    <row r="905" s="62" customFormat="1" x14ac:dyDescent="0.25"/>
    <row r="906" s="62" customFormat="1" x14ac:dyDescent="0.25"/>
    <row r="907" s="62" customFormat="1" x14ac:dyDescent="0.25"/>
    <row r="908" s="62" customFormat="1" x14ac:dyDescent="0.25"/>
    <row r="909" s="62" customFormat="1" x14ac:dyDescent="0.25"/>
    <row r="910" s="62" customFormat="1" x14ac:dyDescent="0.25"/>
    <row r="911" s="62" customFormat="1" x14ac:dyDescent="0.25"/>
    <row r="912" s="62" customFormat="1" x14ac:dyDescent="0.25"/>
    <row r="913" s="62" customFormat="1" x14ac:dyDescent="0.25"/>
    <row r="914" s="62" customFormat="1" x14ac:dyDescent="0.25"/>
    <row r="915" s="62" customFormat="1" x14ac:dyDescent="0.25"/>
    <row r="916" s="62" customFormat="1" x14ac:dyDescent="0.25"/>
    <row r="917" s="62" customFormat="1" x14ac:dyDescent="0.25"/>
    <row r="918" s="62" customFormat="1" x14ac:dyDescent="0.25"/>
    <row r="919" s="62" customFormat="1" x14ac:dyDescent="0.25"/>
    <row r="920" s="62" customFormat="1" x14ac:dyDescent="0.25"/>
    <row r="921" s="62" customFormat="1" x14ac:dyDescent="0.25"/>
    <row r="922" s="62" customFormat="1" x14ac:dyDescent="0.25"/>
    <row r="923" s="62" customFormat="1" x14ac:dyDescent="0.25"/>
    <row r="924" s="62" customFormat="1" x14ac:dyDescent="0.25"/>
    <row r="925" s="62" customFormat="1" x14ac:dyDescent="0.25"/>
    <row r="926" s="62" customFormat="1" x14ac:dyDescent="0.25"/>
    <row r="927" s="62" customFormat="1" x14ac:dyDescent="0.25"/>
    <row r="928" s="62" customFormat="1" x14ac:dyDescent="0.25"/>
    <row r="929" s="62" customFormat="1" x14ac:dyDescent="0.25"/>
    <row r="930" s="62" customFormat="1" x14ac:dyDescent="0.25"/>
    <row r="931" s="62" customFormat="1" x14ac:dyDescent="0.25"/>
    <row r="932" s="62" customFormat="1" x14ac:dyDescent="0.25"/>
    <row r="933" s="62" customFormat="1" x14ac:dyDescent="0.25"/>
    <row r="934" s="62" customFormat="1" x14ac:dyDescent="0.25"/>
    <row r="935" s="62" customFormat="1" x14ac:dyDescent="0.25"/>
    <row r="936" s="62" customFormat="1" x14ac:dyDescent="0.25"/>
    <row r="937" s="62" customFormat="1" x14ac:dyDescent="0.25"/>
    <row r="938" s="62" customFormat="1" x14ac:dyDescent="0.25"/>
    <row r="939" s="62" customFormat="1" x14ac:dyDescent="0.25"/>
    <row r="940" s="62" customFormat="1" x14ac:dyDescent="0.25"/>
    <row r="941" s="62" customFormat="1" x14ac:dyDescent="0.25"/>
    <row r="942" s="62" customFormat="1" x14ac:dyDescent="0.25"/>
    <row r="943" s="62" customFormat="1" x14ac:dyDescent="0.25"/>
    <row r="944" s="62" customFormat="1" x14ac:dyDescent="0.25"/>
    <row r="945" s="62" customFormat="1" x14ac:dyDescent="0.25"/>
    <row r="946" s="62" customFormat="1" x14ac:dyDescent="0.25"/>
    <row r="947" s="62" customFormat="1" x14ac:dyDescent="0.25"/>
    <row r="948" s="62" customFormat="1" x14ac:dyDescent="0.25"/>
    <row r="949" s="62" customFormat="1" x14ac:dyDescent="0.25"/>
    <row r="950" s="62" customFormat="1" x14ac:dyDescent="0.25"/>
    <row r="951" s="62" customFormat="1" x14ac:dyDescent="0.25"/>
    <row r="952" s="62" customFormat="1" x14ac:dyDescent="0.25"/>
    <row r="953" s="62" customFormat="1" x14ac:dyDescent="0.25"/>
    <row r="954" s="62" customFormat="1" x14ac:dyDescent="0.25"/>
    <row r="955" s="62" customFormat="1" x14ac:dyDescent="0.25"/>
    <row r="956" s="62" customFormat="1" x14ac:dyDescent="0.25"/>
    <row r="957" s="62" customFormat="1" x14ac:dyDescent="0.25"/>
    <row r="958" s="62" customFormat="1" x14ac:dyDescent="0.25"/>
    <row r="959" s="62" customFormat="1" x14ac:dyDescent="0.25"/>
    <row r="960" s="62" customFormat="1" x14ac:dyDescent="0.25"/>
    <row r="961" s="62" customFormat="1" x14ac:dyDescent="0.25"/>
    <row r="962" s="62" customFormat="1" x14ac:dyDescent="0.25"/>
    <row r="963" s="62" customFormat="1" x14ac:dyDescent="0.25"/>
    <row r="964" s="62" customFormat="1" x14ac:dyDescent="0.25"/>
    <row r="965" s="62" customFormat="1" x14ac:dyDescent="0.25"/>
    <row r="966" s="62" customFormat="1" x14ac:dyDescent="0.25"/>
    <row r="967" s="62" customFormat="1" x14ac:dyDescent="0.25"/>
    <row r="968" s="62" customFormat="1" x14ac:dyDescent="0.25"/>
    <row r="969" s="62" customFormat="1" x14ac:dyDescent="0.25"/>
    <row r="970" s="62" customFormat="1" x14ac:dyDescent="0.25"/>
    <row r="971" s="62" customFormat="1" x14ac:dyDescent="0.25"/>
    <row r="972" s="62" customFormat="1" x14ac:dyDescent="0.25"/>
    <row r="973" s="62" customFormat="1" x14ac:dyDescent="0.25"/>
    <row r="974" s="62" customFormat="1" x14ac:dyDescent="0.25"/>
    <row r="975" s="62" customFormat="1" x14ac:dyDescent="0.25"/>
    <row r="976" s="62" customFormat="1" x14ac:dyDescent="0.25"/>
    <row r="977" s="62" customFormat="1" x14ac:dyDescent="0.25"/>
    <row r="978" s="62" customFormat="1" x14ac:dyDescent="0.25"/>
    <row r="979" s="62" customFormat="1" x14ac:dyDescent="0.25"/>
    <row r="980" s="62" customFormat="1" x14ac:dyDescent="0.25"/>
    <row r="981" s="62" customFormat="1" x14ac:dyDescent="0.25"/>
    <row r="982" s="62" customFormat="1" x14ac:dyDescent="0.25"/>
    <row r="983" s="62" customFormat="1" x14ac:dyDescent="0.25"/>
    <row r="984" s="62" customFormat="1" x14ac:dyDescent="0.25"/>
    <row r="985" s="62" customFormat="1" x14ac:dyDescent="0.25"/>
    <row r="986" s="62" customFormat="1" x14ac:dyDescent="0.25"/>
    <row r="987" s="62" customFormat="1" x14ac:dyDescent="0.25"/>
    <row r="988" s="62" customFormat="1" x14ac:dyDescent="0.25"/>
    <row r="989" s="62" customFormat="1" x14ac:dyDescent="0.25"/>
    <row r="990" s="62" customFormat="1" x14ac:dyDescent="0.25"/>
    <row r="991" s="62" customFormat="1" x14ac:dyDescent="0.25"/>
    <row r="992" s="62" customFormat="1" x14ac:dyDescent="0.25"/>
    <row r="993" s="62" customFormat="1" x14ac:dyDescent="0.25"/>
    <row r="994" s="62" customFormat="1" x14ac:dyDescent="0.25"/>
    <row r="995" s="62" customFormat="1" x14ac:dyDescent="0.25"/>
    <row r="996" s="62" customFormat="1" x14ac:dyDescent="0.25"/>
    <row r="997" s="62" customFormat="1" x14ac:dyDescent="0.25"/>
    <row r="998" s="62" customFormat="1" x14ac:dyDescent="0.25"/>
    <row r="999" s="62" customFormat="1" x14ac:dyDescent="0.25"/>
    <row r="1000" s="62" customFormat="1" x14ac:dyDescent="0.25"/>
    <row r="1001" s="62" customFormat="1" x14ac:dyDescent="0.25"/>
    <row r="1002" s="62" customFormat="1" x14ac:dyDescent="0.25"/>
    <row r="1003" s="62" customFormat="1" x14ac:dyDescent="0.25"/>
    <row r="1004" s="62" customFormat="1" x14ac:dyDescent="0.25"/>
    <row r="1005" s="62" customFormat="1" x14ac:dyDescent="0.25"/>
    <row r="1006" s="62" customFormat="1" x14ac:dyDescent="0.25"/>
    <row r="1007" s="62" customFormat="1" x14ac:dyDescent="0.25"/>
    <row r="1008" s="62" customFormat="1" x14ac:dyDescent="0.25"/>
    <row r="1009" s="62" customFormat="1" x14ac:dyDescent="0.25"/>
    <row r="1010" s="62" customFormat="1" x14ac:dyDescent="0.25"/>
    <row r="1011" s="62" customFormat="1" x14ac:dyDescent="0.25"/>
    <row r="1012" s="62" customFormat="1" x14ac:dyDescent="0.25"/>
    <row r="1013" s="62" customFormat="1" x14ac:dyDescent="0.25"/>
    <row r="1014" s="62" customFormat="1" x14ac:dyDescent="0.25"/>
    <row r="1015" s="62" customFormat="1" x14ac:dyDescent="0.25"/>
    <row r="1016" s="62" customFormat="1" x14ac:dyDescent="0.25"/>
    <row r="1017" s="62" customFormat="1" x14ac:dyDescent="0.25"/>
    <row r="1018" s="62" customFormat="1" x14ac:dyDescent="0.25"/>
    <row r="1019" s="62" customFormat="1" x14ac:dyDescent="0.25"/>
    <row r="1020" s="62" customFormat="1" x14ac:dyDescent="0.25"/>
    <row r="1021" s="62" customFormat="1" x14ac:dyDescent="0.25"/>
    <row r="1022" s="62" customFormat="1" x14ac:dyDescent="0.25"/>
    <row r="1023" s="62" customFormat="1" x14ac:dyDescent="0.25"/>
    <row r="1024" s="62" customFormat="1" x14ac:dyDescent="0.25"/>
    <row r="1025" s="62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Z8:Z9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A1:O1"/>
    <mergeCell ref="A3:T3"/>
    <mergeCell ref="A4:T4"/>
    <mergeCell ref="A6:I6"/>
    <mergeCell ref="J6:V6"/>
  </mergeCells>
  <pageMargins left="0.15" right="0.15" top="0.6" bottom="0.02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9"/>
  <sheetViews>
    <sheetView topLeftCell="A28" zoomScale="70" zoomScaleNormal="70" workbookViewId="0">
      <selection activeCell="D33" sqref="D33"/>
    </sheetView>
  </sheetViews>
  <sheetFormatPr defaultRowHeight="16.5" x14ac:dyDescent="0.3"/>
  <cols>
    <col min="1" max="1" width="9.140625" style="42" customWidth="1"/>
    <col min="2" max="2" width="18.28515625" style="42" customWidth="1"/>
    <col min="3" max="3" width="9.140625" style="42" customWidth="1"/>
    <col min="4" max="4" width="15.85546875" style="42" customWidth="1"/>
    <col min="5" max="5" width="9.140625" style="42" customWidth="1"/>
    <col min="6" max="6" width="18.28515625" style="42" customWidth="1"/>
    <col min="7" max="7" width="16.140625" style="42" customWidth="1"/>
    <col min="8" max="9" width="9.140625" style="42" customWidth="1"/>
    <col min="10" max="12" width="9.140625" style="40"/>
    <col min="13" max="13" width="14.42578125" style="40" customWidth="1"/>
    <col min="14" max="26" width="9.140625" style="40"/>
    <col min="27" max="27" width="10.7109375" style="40" customWidth="1"/>
    <col min="28" max="28" width="12.140625" style="40" bestFit="1" customWidth="1"/>
    <col min="29" max="16384" width="9.140625" style="40"/>
  </cols>
  <sheetData>
    <row r="1" spans="1:29" x14ac:dyDescent="0.25">
      <c r="A1" s="503"/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</row>
    <row r="2" spans="1:29" x14ac:dyDescent="0.3">
      <c r="A2" s="40" t="s">
        <v>0</v>
      </c>
      <c r="B2" s="40"/>
      <c r="C2" s="40"/>
      <c r="D2" s="40"/>
      <c r="E2" s="40"/>
      <c r="F2" s="40"/>
      <c r="G2" s="40"/>
      <c r="H2" s="40"/>
      <c r="I2" s="40"/>
      <c r="Q2" s="41" t="s">
        <v>69</v>
      </c>
      <c r="R2" s="42" t="s">
        <v>2</v>
      </c>
      <c r="S2" s="41">
        <v>2024</v>
      </c>
      <c r="T2" s="40" t="s">
        <v>3</v>
      </c>
      <c r="W2" s="43"/>
      <c r="X2" s="43"/>
      <c r="Y2" s="43"/>
      <c r="Z2" s="43"/>
      <c r="AA2" s="43"/>
    </row>
    <row r="3" spans="1:29" ht="15" x14ac:dyDescent="0.25">
      <c r="A3" s="504" t="s">
        <v>4</v>
      </c>
      <c r="B3" s="504"/>
      <c r="C3" s="504"/>
      <c r="D3" s="504"/>
      <c r="E3" s="504"/>
      <c r="F3" s="504"/>
      <c r="G3" s="504"/>
      <c r="H3" s="504"/>
      <c r="I3" s="504"/>
      <c r="J3" s="504"/>
      <c r="K3" s="504"/>
      <c r="L3" s="504"/>
      <c r="M3" s="504"/>
      <c r="N3" s="504"/>
      <c r="O3" s="504"/>
      <c r="P3" s="504"/>
      <c r="Q3" s="504"/>
      <c r="R3" s="504"/>
      <c r="S3" s="504"/>
      <c r="T3" s="504"/>
      <c r="W3" s="43"/>
      <c r="X3" s="43"/>
      <c r="Y3" s="43"/>
      <c r="Z3" s="43"/>
      <c r="AA3" s="43"/>
    </row>
    <row r="4" spans="1:29" ht="15" x14ac:dyDescent="0.25">
      <c r="A4" s="505" t="s">
        <v>5</v>
      </c>
      <c r="B4" s="506"/>
      <c r="C4" s="506"/>
      <c r="D4" s="506"/>
      <c r="E4" s="506"/>
      <c r="F4" s="506"/>
      <c r="G4" s="506"/>
      <c r="H4" s="506"/>
      <c r="I4" s="506"/>
      <c r="J4" s="506"/>
      <c r="K4" s="506"/>
      <c r="L4" s="506"/>
      <c r="M4" s="506"/>
      <c r="N4" s="506"/>
      <c r="O4" s="506"/>
      <c r="P4" s="506"/>
      <c r="Q4" s="506"/>
      <c r="R4" s="506"/>
      <c r="S4" s="506"/>
      <c r="T4" s="506"/>
      <c r="U4" s="44"/>
      <c r="V4" s="44"/>
      <c r="W4" s="44"/>
      <c r="X4" s="44"/>
      <c r="Y4" s="44"/>
      <c r="Z4" s="44"/>
      <c r="AA4" s="44"/>
    </row>
    <row r="5" spans="1:29" s="42" customFormat="1" ht="27.75" customHeight="1" thickBot="1" x14ac:dyDescent="0.35">
      <c r="A5" s="45"/>
      <c r="B5" s="45"/>
      <c r="C5" s="45"/>
      <c r="D5" s="45"/>
      <c r="E5" s="45"/>
      <c r="F5" s="45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0"/>
      <c r="T5" s="40"/>
      <c r="U5" s="40"/>
      <c r="V5" s="40"/>
      <c r="W5" s="40"/>
      <c r="X5" s="40"/>
      <c r="Y5" s="40"/>
      <c r="Z5" s="40"/>
      <c r="AA5" s="40"/>
    </row>
    <row r="6" spans="1:29" ht="32.25" customHeight="1" thickBot="1" x14ac:dyDescent="0.3">
      <c r="A6" s="492" t="s">
        <v>6</v>
      </c>
      <c r="B6" s="493"/>
      <c r="C6" s="493"/>
      <c r="D6" s="493"/>
      <c r="E6" s="493"/>
      <c r="F6" s="493"/>
      <c r="G6" s="493"/>
      <c r="H6" s="493"/>
      <c r="I6" s="494"/>
      <c r="J6" s="493" t="s">
        <v>7</v>
      </c>
      <c r="K6" s="493"/>
      <c r="L6" s="493"/>
      <c r="M6" s="493"/>
      <c r="N6" s="493"/>
      <c r="O6" s="493"/>
      <c r="P6" s="493"/>
      <c r="Q6" s="493"/>
      <c r="R6" s="493"/>
      <c r="S6" s="493"/>
      <c r="T6" s="493"/>
      <c r="U6" s="493"/>
      <c r="V6" s="494"/>
      <c r="W6" s="490" t="s">
        <v>8</v>
      </c>
      <c r="X6" s="495" t="s">
        <v>9</v>
      </c>
      <c r="Y6" s="496"/>
      <c r="Z6" s="497"/>
      <c r="AA6" s="501" t="s">
        <v>10</v>
      </c>
    </row>
    <row r="7" spans="1:29" ht="171.75" customHeight="1" thickBot="1" x14ac:dyDescent="0.3">
      <c r="A7" s="490" t="s">
        <v>11</v>
      </c>
      <c r="B7" s="490" t="s">
        <v>12</v>
      </c>
      <c r="C7" s="490" t="s">
        <v>13</v>
      </c>
      <c r="D7" s="490" t="s">
        <v>14</v>
      </c>
      <c r="E7" s="490" t="s">
        <v>15</v>
      </c>
      <c r="F7" s="490" t="s">
        <v>16</v>
      </c>
      <c r="G7" s="490" t="s">
        <v>17</v>
      </c>
      <c r="H7" s="490" t="s">
        <v>18</v>
      </c>
      <c r="I7" s="490" t="s">
        <v>19</v>
      </c>
      <c r="J7" s="501" t="s">
        <v>20</v>
      </c>
      <c r="K7" s="490" t="s">
        <v>21</v>
      </c>
      <c r="L7" s="490" t="s">
        <v>22</v>
      </c>
      <c r="M7" s="492" t="s">
        <v>23</v>
      </c>
      <c r="N7" s="493"/>
      <c r="O7" s="493"/>
      <c r="P7" s="493"/>
      <c r="Q7" s="493"/>
      <c r="R7" s="493"/>
      <c r="S7" s="493"/>
      <c r="T7" s="493"/>
      <c r="U7" s="494"/>
      <c r="V7" s="490" t="s">
        <v>24</v>
      </c>
      <c r="W7" s="491"/>
      <c r="X7" s="498"/>
      <c r="Y7" s="499"/>
      <c r="Z7" s="500"/>
      <c r="AA7" s="502"/>
    </row>
    <row r="8" spans="1:29" ht="63.75" customHeight="1" thickBot="1" x14ac:dyDescent="0.3">
      <c r="A8" s="491"/>
      <c r="B8" s="491"/>
      <c r="C8" s="491"/>
      <c r="D8" s="491"/>
      <c r="E8" s="491"/>
      <c r="F8" s="491"/>
      <c r="G8" s="491"/>
      <c r="H8" s="491"/>
      <c r="I8" s="491"/>
      <c r="J8" s="502"/>
      <c r="K8" s="491"/>
      <c r="L8" s="491"/>
      <c r="M8" s="490" t="s">
        <v>25</v>
      </c>
      <c r="N8" s="492" t="s">
        <v>26</v>
      </c>
      <c r="O8" s="493"/>
      <c r="P8" s="494"/>
      <c r="Q8" s="492" t="s">
        <v>27</v>
      </c>
      <c r="R8" s="493"/>
      <c r="S8" s="493"/>
      <c r="T8" s="494"/>
      <c r="U8" s="490" t="s">
        <v>28</v>
      </c>
      <c r="V8" s="491"/>
      <c r="W8" s="491"/>
      <c r="X8" s="490" t="s">
        <v>29</v>
      </c>
      <c r="Y8" s="490" t="s">
        <v>30</v>
      </c>
      <c r="Z8" s="490" t="s">
        <v>31</v>
      </c>
      <c r="AA8" s="502"/>
    </row>
    <row r="9" spans="1:29" ht="71.25" customHeight="1" thickBot="1" x14ac:dyDescent="0.3">
      <c r="A9" s="491"/>
      <c r="B9" s="491"/>
      <c r="C9" s="491"/>
      <c r="D9" s="491"/>
      <c r="E9" s="491"/>
      <c r="F9" s="491"/>
      <c r="G9" s="491"/>
      <c r="H9" s="491"/>
      <c r="I9" s="491"/>
      <c r="J9" s="502"/>
      <c r="K9" s="491"/>
      <c r="L9" s="491"/>
      <c r="M9" s="491"/>
      <c r="N9" s="229" t="s">
        <v>32</v>
      </c>
      <c r="O9" s="229" t="s">
        <v>33</v>
      </c>
      <c r="P9" s="229" t="s">
        <v>34</v>
      </c>
      <c r="Q9" s="229" t="s">
        <v>35</v>
      </c>
      <c r="R9" s="229" t="s">
        <v>36</v>
      </c>
      <c r="S9" s="229" t="s">
        <v>37</v>
      </c>
      <c r="T9" s="229" t="s">
        <v>38</v>
      </c>
      <c r="U9" s="491"/>
      <c r="V9" s="491"/>
      <c r="W9" s="491"/>
      <c r="X9" s="491"/>
      <c r="Y9" s="491"/>
      <c r="Z9" s="491"/>
      <c r="AA9" s="502"/>
    </row>
    <row r="10" spans="1:29" ht="17.25" customHeight="1" thickBot="1" x14ac:dyDescent="0.3">
      <c r="A10" s="48">
        <v>1</v>
      </c>
      <c r="B10" s="48">
        <v>2</v>
      </c>
      <c r="C10" s="48">
        <v>3</v>
      </c>
      <c r="D10" s="48">
        <v>4</v>
      </c>
      <c r="E10" s="48">
        <v>5</v>
      </c>
      <c r="F10" s="48">
        <v>6</v>
      </c>
      <c r="G10" s="48">
        <v>7</v>
      </c>
      <c r="H10" s="48">
        <v>8</v>
      </c>
      <c r="I10" s="48">
        <v>9</v>
      </c>
      <c r="J10" s="48">
        <v>10</v>
      </c>
      <c r="K10" s="48">
        <v>11</v>
      </c>
      <c r="L10" s="48">
        <v>12</v>
      </c>
      <c r="M10" s="48">
        <v>13</v>
      </c>
      <c r="N10" s="48">
        <v>14</v>
      </c>
      <c r="O10" s="48">
        <v>15</v>
      </c>
      <c r="P10" s="48">
        <v>16</v>
      </c>
      <c r="Q10" s="48">
        <v>17</v>
      </c>
      <c r="R10" s="48">
        <v>18</v>
      </c>
      <c r="S10" s="48">
        <v>19</v>
      </c>
      <c r="T10" s="48">
        <v>20</v>
      </c>
      <c r="U10" s="48">
        <v>21</v>
      </c>
      <c r="V10" s="48">
        <v>22</v>
      </c>
      <c r="W10" s="48">
        <v>23</v>
      </c>
      <c r="X10" s="48">
        <v>24</v>
      </c>
      <c r="Y10" s="48">
        <v>25</v>
      </c>
      <c r="Z10" s="48">
        <v>26</v>
      </c>
      <c r="AA10" s="48">
        <v>27</v>
      </c>
    </row>
    <row r="11" spans="1:29" s="185" customFormat="1" ht="81" customHeight="1" x14ac:dyDescent="0.25">
      <c r="A11" s="154">
        <v>1</v>
      </c>
      <c r="B11" s="154" t="s">
        <v>47</v>
      </c>
      <c r="C11" s="154" t="s">
        <v>147</v>
      </c>
      <c r="D11" s="154" t="s">
        <v>970</v>
      </c>
      <c r="E11" s="154" t="s">
        <v>50</v>
      </c>
      <c r="F11" s="154" t="s">
        <v>971</v>
      </c>
      <c r="G11" s="154" t="s">
        <v>972</v>
      </c>
      <c r="H11" s="154" t="s">
        <v>45</v>
      </c>
      <c r="I11" s="155">
        <v>0.83</v>
      </c>
      <c r="J11" s="154" t="s">
        <v>82</v>
      </c>
      <c r="K11" s="154"/>
      <c r="L11" s="154"/>
      <c r="M11" s="154">
        <v>6</v>
      </c>
      <c r="N11" s="154">
        <v>0</v>
      </c>
      <c r="O11" s="154">
        <v>0</v>
      </c>
      <c r="P11" s="154">
        <v>6</v>
      </c>
      <c r="Q11" s="154">
        <v>0</v>
      </c>
      <c r="R11" s="154">
        <v>0</v>
      </c>
      <c r="S11" s="154">
        <v>0</v>
      </c>
      <c r="T11" s="154">
        <v>6</v>
      </c>
      <c r="U11" s="154">
        <v>0</v>
      </c>
      <c r="V11" s="154">
        <v>12</v>
      </c>
      <c r="W11" s="154"/>
      <c r="X11" s="154" t="s">
        <v>997</v>
      </c>
      <c r="Y11" s="154" t="s">
        <v>57</v>
      </c>
      <c r="Z11" s="154" t="s">
        <v>973</v>
      </c>
      <c r="AA11" s="154">
        <v>0</v>
      </c>
      <c r="AB11" s="184"/>
      <c r="AC11" s="184"/>
    </row>
    <row r="12" spans="1:29" s="185" customFormat="1" ht="75" x14ac:dyDescent="0.25">
      <c r="A12" s="154">
        <v>2</v>
      </c>
      <c r="B12" s="154" t="s">
        <v>47</v>
      </c>
      <c r="C12" s="154" t="s">
        <v>40</v>
      </c>
      <c r="D12" s="154" t="s">
        <v>968</v>
      </c>
      <c r="E12" s="154" t="s">
        <v>42</v>
      </c>
      <c r="F12" s="154" t="s">
        <v>969</v>
      </c>
      <c r="G12" s="154" t="s">
        <v>998</v>
      </c>
      <c r="H12" s="154" t="s">
        <v>45</v>
      </c>
      <c r="I12" s="155">
        <v>1.45</v>
      </c>
      <c r="J12" s="154" t="s">
        <v>82</v>
      </c>
      <c r="K12" s="154"/>
      <c r="L12" s="154"/>
      <c r="M12" s="154">
        <v>3</v>
      </c>
      <c r="N12" s="154">
        <v>0</v>
      </c>
      <c r="O12" s="154">
        <v>0</v>
      </c>
      <c r="P12" s="154">
        <v>3</v>
      </c>
      <c r="Q12" s="154">
        <v>0</v>
      </c>
      <c r="R12" s="154">
        <v>0</v>
      </c>
      <c r="S12" s="154">
        <v>3</v>
      </c>
      <c r="T12" s="154">
        <v>0</v>
      </c>
      <c r="U12" s="154">
        <v>0</v>
      </c>
      <c r="V12" s="154">
        <v>42</v>
      </c>
      <c r="W12" s="154"/>
      <c r="X12" s="154" t="s">
        <v>999</v>
      </c>
      <c r="Y12" s="154" t="s">
        <v>109</v>
      </c>
      <c r="Z12" s="154" t="s">
        <v>46</v>
      </c>
      <c r="AA12" s="154">
        <v>0</v>
      </c>
      <c r="AB12" s="184"/>
      <c r="AC12" s="184"/>
    </row>
    <row r="13" spans="1:29" s="100" customFormat="1" ht="75" x14ac:dyDescent="0.25">
      <c r="A13" s="51">
        <v>3</v>
      </c>
      <c r="B13" s="93" t="s">
        <v>47</v>
      </c>
      <c r="C13" s="93" t="s">
        <v>53</v>
      </c>
      <c r="D13" s="93" t="s">
        <v>965</v>
      </c>
      <c r="E13" s="93" t="s">
        <v>50</v>
      </c>
      <c r="F13" s="93" t="s">
        <v>966</v>
      </c>
      <c r="G13" s="93" t="s">
        <v>967</v>
      </c>
      <c r="H13" s="93" t="s">
        <v>45</v>
      </c>
      <c r="I13" s="134">
        <v>0.57999999999999996</v>
      </c>
      <c r="J13" s="93" t="s">
        <v>82</v>
      </c>
      <c r="K13" s="93"/>
      <c r="L13" s="93"/>
      <c r="M13" s="93">
        <v>6</v>
      </c>
      <c r="N13" s="93">
        <v>0</v>
      </c>
      <c r="O13" s="93">
        <v>0</v>
      </c>
      <c r="P13" s="93">
        <v>6</v>
      </c>
      <c r="Q13" s="93">
        <v>0</v>
      </c>
      <c r="R13" s="93">
        <v>0</v>
      </c>
      <c r="S13" s="93">
        <v>0</v>
      </c>
      <c r="T13" s="93">
        <v>6</v>
      </c>
      <c r="U13" s="93">
        <v>0</v>
      </c>
      <c r="V13" s="93">
        <v>8</v>
      </c>
      <c r="W13" s="93"/>
      <c r="X13" s="93" t="s">
        <v>1000</v>
      </c>
      <c r="Y13" s="93" t="s">
        <v>70</v>
      </c>
      <c r="Z13" s="93" t="s">
        <v>46</v>
      </c>
      <c r="AA13" s="93">
        <v>1</v>
      </c>
      <c r="AB13" s="99">
        <f>M13*I13</f>
        <v>3.4799999999999995</v>
      </c>
      <c r="AC13" s="99"/>
    </row>
    <row r="14" spans="1:29" s="62" customFormat="1" ht="63.75" customHeight="1" x14ac:dyDescent="0.25">
      <c r="A14" s="51">
        <v>4</v>
      </c>
      <c r="B14" s="51" t="s">
        <v>47</v>
      </c>
      <c r="C14" s="51" t="s">
        <v>40</v>
      </c>
      <c r="D14" s="51" t="s">
        <v>968</v>
      </c>
      <c r="E14" s="51" t="s">
        <v>42</v>
      </c>
      <c r="F14" s="51" t="s">
        <v>1001</v>
      </c>
      <c r="G14" s="51" t="s">
        <v>1002</v>
      </c>
      <c r="H14" s="60" t="s">
        <v>75</v>
      </c>
      <c r="I14" s="52">
        <v>6.2</v>
      </c>
      <c r="J14" s="51" t="s">
        <v>82</v>
      </c>
      <c r="K14" s="51"/>
      <c r="L14" s="51"/>
      <c r="M14" s="51">
        <v>3</v>
      </c>
      <c r="N14" s="51">
        <v>0</v>
      </c>
      <c r="O14" s="51">
        <v>0</v>
      </c>
      <c r="P14" s="51">
        <v>3</v>
      </c>
      <c r="Q14" s="51">
        <v>0</v>
      </c>
      <c r="R14" s="51">
        <v>0</v>
      </c>
      <c r="S14" s="51">
        <v>3</v>
      </c>
      <c r="T14" s="51">
        <v>0</v>
      </c>
      <c r="U14" s="51">
        <v>0</v>
      </c>
      <c r="V14" s="51">
        <v>42</v>
      </c>
      <c r="W14" s="51"/>
      <c r="X14" s="51"/>
      <c r="Y14" s="51"/>
      <c r="Z14" s="51"/>
      <c r="AA14" s="51">
        <v>1</v>
      </c>
      <c r="AB14" s="61"/>
      <c r="AC14" s="61"/>
    </row>
    <row r="15" spans="1:29" s="62" customFormat="1" ht="63.75" customHeight="1" x14ac:dyDescent="0.25">
      <c r="A15" s="51">
        <v>5</v>
      </c>
      <c r="B15" s="51" t="s">
        <v>47</v>
      </c>
      <c r="C15" s="51" t="s">
        <v>40</v>
      </c>
      <c r="D15" s="60" t="s">
        <v>1003</v>
      </c>
      <c r="E15" s="51" t="s">
        <v>73</v>
      </c>
      <c r="F15" s="60" t="s">
        <v>1004</v>
      </c>
      <c r="G15" s="60" t="s">
        <v>1005</v>
      </c>
      <c r="H15" s="60" t="s">
        <v>75</v>
      </c>
      <c r="I15" s="52">
        <v>2.4660000000000002</v>
      </c>
      <c r="J15" s="51" t="s">
        <v>82</v>
      </c>
      <c r="K15" s="51"/>
      <c r="L15" s="51"/>
      <c r="M15" s="51">
        <v>1075</v>
      </c>
      <c r="N15" s="51">
        <v>0</v>
      </c>
      <c r="O15" s="51">
        <v>0</v>
      </c>
      <c r="P15" s="51">
        <v>1075</v>
      </c>
      <c r="Q15" s="51">
        <v>0</v>
      </c>
      <c r="R15" s="51">
        <v>0</v>
      </c>
      <c r="S15" s="51">
        <v>0</v>
      </c>
      <c r="T15" s="51">
        <v>1075</v>
      </c>
      <c r="U15" s="51">
        <v>0</v>
      </c>
      <c r="V15" s="51">
        <v>153</v>
      </c>
      <c r="W15" s="51"/>
      <c r="X15" s="51"/>
      <c r="Y15" s="51"/>
      <c r="Z15" s="51"/>
      <c r="AA15" s="51">
        <v>1</v>
      </c>
      <c r="AB15" s="61"/>
      <c r="AC15" s="61"/>
    </row>
    <row r="16" spans="1:29" s="185" customFormat="1" ht="75" x14ac:dyDescent="0.25">
      <c r="A16" s="51">
        <v>6</v>
      </c>
      <c r="B16" s="154" t="s">
        <v>47</v>
      </c>
      <c r="C16" s="154" t="s">
        <v>40</v>
      </c>
      <c r="D16" s="154" t="s">
        <v>396</v>
      </c>
      <c r="E16" s="154" t="s">
        <v>42</v>
      </c>
      <c r="F16" s="154" t="s">
        <v>963</v>
      </c>
      <c r="G16" s="154" t="s">
        <v>964</v>
      </c>
      <c r="H16" s="154" t="s">
        <v>45</v>
      </c>
      <c r="I16" s="155">
        <v>0.57999999999999996</v>
      </c>
      <c r="J16" s="154" t="s">
        <v>82</v>
      </c>
      <c r="K16" s="154"/>
      <c r="L16" s="154"/>
      <c r="M16" s="154">
        <v>48</v>
      </c>
      <c r="N16" s="154">
        <v>0</v>
      </c>
      <c r="O16" s="154">
        <v>0</v>
      </c>
      <c r="P16" s="154">
        <v>47</v>
      </c>
      <c r="Q16" s="154">
        <v>0</v>
      </c>
      <c r="R16" s="154">
        <v>0</v>
      </c>
      <c r="S16" s="154">
        <v>12</v>
      </c>
      <c r="T16" s="154">
        <v>35</v>
      </c>
      <c r="U16" s="154">
        <v>1</v>
      </c>
      <c r="V16" s="154">
        <v>22</v>
      </c>
      <c r="W16" s="154"/>
      <c r="X16" s="169" t="s">
        <v>1006</v>
      </c>
      <c r="Y16" s="154" t="s">
        <v>109</v>
      </c>
      <c r="Z16" s="154" t="s">
        <v>46</v>
      </c>
      <c r="AA16" s="154">
        <v>0</v>
      </c>
      <c r="AB16" s="184"/>
      <c r="AC16" s="184"/>
    </row>
    <row r="17" spans="1:29" s="62" customFormat="1" ht="78.75" customHeight="1" x14ac:dyDescent="0.25">
      <c r="A17" s="51">
        <v>7</v>
      </c>
      <c r="B17" s="51" t="s">
        <v>71</v>
      </c>
      <c r="C17" s="51" t="s">
        <v>53</v>
      </c>
      <c r="D17" s="51" t="s">
        <v>833</v>
      </c>
      <c r="E17" s="51" t="s">
        <v>73</v>
      </c>
      <c r="F17" s="60" t="s">
        <v>1007</v>
      </c>
      <c r="G17" s="60" t="s">
        <v>1008</v>
      </c>
      <c r="H17" s="60" t="s">
        <v>75</v>
      </c>
      <c r="I17" s="52">
        <v>1.5</v>
      </c>
      <c r="J17" s="51" t="s">
        <v>82</v>
      </c>
      <c r="K17" s="51"/>
      <c r="L17" s="51"/>
      <c r="M17" s="51">
        <v>163</v>
      </c>
      <c r="N17" s="51">
        <v>0</v>
      </c>
      <c r="O17" s="51">
        <v>0</v>
      </c>
      <c r="P17" s="51">
        <v>163</v>
      </c>
      <c r="Q17" s="51">
        <v>0</v>
      </c>
      <c r="R17" s="51">
        <v>0</v>
      </c>
      <c r="S17" s="51">
        <v>0</v>
      </c>
      <c r="T17" s="51">
        <v>163</v>
      </c>
      <c r="U17" s="51">
        <v>0</v>
      </c>
      <c r="V17" s="51">
        <v>31</v>
      </c>
      <c r="W17" s="51"/>
      <c r="X17" s="60"/>
      <c r="Y17" s="51"/>
      <c r="Z17" s="51"/>
      <c r="AA17" s="51">
        <v>1</v>
      </c>
      <c r="AB17" s="61"/>
      <c r="AC17" s="61"/>
    </row>
    <row r="18" spans="1:29" s="62" customFormat="1" ht="78.75" customHeight="1" x14ac:dyDescent="0.25">
      <c r="A18" s="51">
        <v>8</v>
      </c>
      <c r="B18" s="51" t="s">
        <v>71</v>
      </c>
      <c r="C18" s="51" t="s">
        <v>53</v>
      </c>
      <c r="D18" s="127" t="s">
        <v>1009</v>
      </c>
      <c r="E18" s="127">
        <v>0.38</v>
      </c>
      <c r="F18" s="60" t="s">
        <v>1010</v>
      </c>
      <c r="G18" s="60" t="s">
        <v>1011</v>
      </c>
      <c r="H18" s="51" t="s">
        <v>75</v>
      </c>
      <c r="I18" s="52">
        <v>5</v>
      </c>
      <c r="J18" s="51" t="s">
        <v>82</v>
      </c>
      <c r="K18" s="51"/>
      <c r="L18" s="51"/>
      <c r="M18" s="51">
        <v>12</v>
      </c>
      <c r="N18" s="51">
        <v>0</v>
      </c>
      <c r="O18" s="51">
        <v>0</v>
      </c>
      <c r="P18" s="51">
        <v>12</v>
      </c>
      <c r="Q18" s="51">
        <v>0</v>
      </c>
      <c r="R18" s="51">
        <v>0</v>
      </c>
      <c r="S18" s="51">
        <v>0</v>
      </c>
      <c r="T18" s="51">
        <v>12</v>
      </c>
      <c r="U18" s="51">
        <v>0</v>
      </c>
      <c r="V18" s="51">
        <v>6</v>
      </c>
      <c r="W18" s="51"/>
      <c r="X18" s="60"/>
      <c r="Y18" s="51"/>
      <c r="Z18" s="51"/>
      <c r="AA18" s="51">
        <v>1</v>
      </c>
      <c r="AB18" s="61"/>
      <c r="AC18" s="61"/>
    </row>
    <row r="19" spans="1:29" s="185" customFormat="1" ht="75" x14ac:dyDescent="0.25">
      <c r="A19" s="51">
        <v>9</v>
      </c>
      <c r="B19" s="154" t="s">
        <v>71</v>
      </c>
      <c r="C19" s="154" t="s">
        <v>53</v>
      </c>
      <c r="D19" s="154" t="s">
        <v>280</v>
      </c>
      <c r="E19" s="154" t="s">
        <v>73</v>
      </c>
      <c r="F19" s="154" t="s">
        <v>962</v>
      </c>
      <c r="G19" s="169" t="s">
        <v>1012</v>
      </c>
      <c r="H19" s="154" t="s">
        <v>45</v>
      </c>
      <c r="I19" s="155">
        <v>22.25</v>
      </c>
      <c r="J19" s="154" t="s">
        <v>82</v>
      </c>
      <c r="K19" s="154"/>
      <c r="L19" s="154"/>
      <c r="M19" s="154">
        <v>57</v>
      </c>
      <c r="N19" s="154">
        <v>0</v>
      </c>
      <c r="O19" s="154">
        <v>0</v>
      </c>
      <c r="P19" s="154">
        <v>57</v>
      </c>
      <c r="Q19" s="154">
        <v>0</v>
      </c>
      <c r="R19" s="154">
        <v>0</v>
      </c>
      <c r="S19" s="154">
        <v>0</v>
      </c>
      <c r="T19" s="154">
        <v>57</v>
      </c>
      <c r="U19" s="154">
        <v>0</v>
      </c>
      <c r="V19" s="154">
        <v>22</v>
      </c>
      <c r="W19" s="154"/>
      <c r="X19" s="169" t="s">
        <v>1013</v>
      </c>
      <c r="Y19" s="154" t="s">
        <v>109</v>
      </c>
      <c r="Z19" s="154" t="s">
        <v>46</v>
      </c>
      <c r="AA19" s="154">
        <v>0</v>
      </c>
      <c r="AB19" s="184"/>
      <c r="AC19" s="184"/>
    </row>
    <row r="20" spans="1:29" s="185" customFormat="1" ht="75" x14ac:dyDescent="0.25">
      <c r="A20" s="51">
        <v>10</v>
      </c>
      <c r="B20" s="154" t="s">
        <v>71</v>
      </c>
      <c r="C20" s="154" t="s">
        <v>53</v>
      </c>
      <c r="D20" s="154" t="s">
        <v>960</v>
      </c>
      <c r="E20" s="154" t="s">
        <v>73</v>
      </c>
      <c r="F20" s="154" t="s">
        <v>961</v>
      </c>
      <c r="G20" s="169" t="s">
        <v>1014</v>
      </c>
      <c r="H20" s="154" t="s">
        <v>45</v>
      </c>
      <c r="I20" s="155">
        <v>8.516</v>
      </c>
      <c r="J20" s="154" t="s">
        <v>82</v>
      </c>
      <c r="K20" s="154"/>
      <c r="L20" s="154"/>
      <c r="M20" s="154">
        <v>123</v>
      </c>
      <c r="N20" s="154">
        <v>0</v>
      </c>
      <c r="O20" s="154">
        <v>0</v>
      </c>
      <c r="P20" s="154">
        <v>123</v>
      </c>
      <c r="Q20" s="154">
        <v>0</v>
      </c>
      <c r="R20" s="154">
        <v>0</v>
      </c>
      <c r="S20" s="154">
        <v>0</v>
      </c>
      <c r="T20" s="154">
        <v>123</v>
      </c>
      <c r="U20" s="154">
        <v>0</v>
      </c>
      <c r="V20" s="154">
        <v>44</v>
      </c>
      <c r="W20" s="154"/>
      <c r="X20" s="169" t="s">
        <v>1015</v>
      </c>
      <c r="Y20" s="154" t="s">
        <v>109</v>
      </c>
      <c r="Z20" s="154" t="s">
        <v>46</v>
      </c>
      <c r="AA20" s="154">
        <v>0</v>
      </c>
      <c r="AB20" s="184"/>
      <c r="AC20" s="184"/>
    </row>
    <row r="21" spans="1:29" s="62" customFormat="1" ht="62.25" customHeight="1" x14ac:dyDescent="0.25">
      <c r="A21" s="51">
        <v>11</v>
      </c>
      <c r="B21" s="127" t="s">
        <v>71</v>
      </c>
      <c r="C21" s="127" t="s">
        <v>53</v>
      </c>
      <c r="D21" s="128" t="s">
        <v>510</v>
      </c>
      <c r="E21" s="127" t="s">
        <v>73</v>
      </c>
      <c r="F21" s="60" t="s">
        <v>1016</v>
      </c>
      <c r="G21" s="60" t="s">
        <v>1017</v>
      </c>
      <c r="H21" s="127" t="s">
        <v>75</v>
      </c>
      <c r="I21" s="129">
        <v>1</v>
      </c>
      <c r="J21" s="127" t="s">
        <v>74</v>
      </c>
      <c r="K21" s="127"/>
      <c r="L21" s="127"/>
      <c r="M21" s="127">
        <v>66</v>
      </c>
      <c r="N21" s="127">
        <v>0</v>
      </c>
      <c r="O21" s="127">
        <v>0</v>
      </c>
      <c r="P21" s="127">
        <v>66</v>
      </c>
      <c r="Q21" s="127">
        <v>0</v>
      </c>
      <c r="R21" s="127">
        <v>0</v>
      </c>
      <c r="S21" s="127">
        <v>0</v>
      </c>
      <c r="T21" s="127">
        <v>66</v>
      </c>
      <c r="U21" s="127">
        <v>0</v>
      </c>
      <c r="V21" s="127">
        <v>28</v>
      </c>
      <c r="W21" s="127"/>
      <c r="X21" s="128"/>
      <c r="Y21" s="127"/>
      <c r="Z21" s="127"/>
      <c r="AA21" s="127">
        <v>1</v>
      </c>
      <c r="AB21" s="61"/>
      <c r="AC21" s="61"/>
    </row>
    <row r="22" spans="1:29" s="185" customFormat="1" ht="75" x14ac:dyDescent="0.25">
      <c r="A22" s="51">
        <v>12</v>
      </c>
      <c r="B22" s="154" t="s">
        <v>71</v>
      </c>
      <c r="C22" s="154" t="s">
        <v>53</v>
      </c>
      <c r="D22" s="154" t="s">
        <v>280</v>
      </c>
      <c r="E22" s="154" t="s">
        <v>73</v>
      </c>
      <c r="F22" s="154" t="s">
        <v>959</v>
      </c>
      <c r="G22" s="169" t="s">
        <v>1018</v>
      </c>
      <c r="H22" s="154" t="s">
        <v>45</v>
      </c>
      <c r="I22" s="155">
        <v>3.5</v>
      </c>
      <c r="J22" s="154" t="s">
        <v>82</v>
      </c>
      <c r="K22" s="154"/>
      <c r="L22" s="154"/>
      <c r="M22" s="154">
        <v>112</v>
      </c>
      <c r="N22" s="154">
        <v>0</v>
      </c>
      <c r="O22" s="154">
        <v>0</v>
      </c>
      <c r="P22" s="154">
        <v>112</v>
      </c>
      <c r="Q22" s="154">
        <v>0</v>
      </c>
      <c r="R22" s="154">
        <v>0</v>
      </c>
      <c r="S22" s="154">
        <v>0</v>
      </c>
      <c r="T22" s="154">
        <v>112</v>
      </c>
      <c r="U22" s="154">
        <v>0</v>
      </c>
      <c r="V22" s="154">
        <v>47</v>
      </c>
      <c r="W22" s="154"/>
      <c r="X22" s="169" t="s">
        <v>1019</v>
      </c>
      <c r="Y22" s="154" t="s">
        <v>109</v>
      </c>
      <c r="Z22" s="154" t="s">
        <v>46</v>
      </c>
      <c r="AA22" s="154">
        <v>0</v>
      </c>
      <c r="AB22" s="184"/>
      <c r="AC22" s="184"/>
    </row>
    <row r="23" spans="1:29" s="62" customFormat="1" ht="60.75" customHeight="1" x14ac:dyDescent="0.25">
      <c r="A23" s="51">
        <v>13</v>
      </c>
      <c r="B23" s="51" t="s">
        <v>47</v>
      </c>
      <c r="C23" s="51" t="s">
        <v>40</v>
      </c>
      <c r="D23" s="51" t="s">
        <v>390</v>
      </c>
      <c r="E23" s="51" t="s">
        <v>42</v>
      </c>
      <c r="F23" s="60" t="s">
        <v>1020</v>
      </c>
      <c r="G23" s="60" t="s">
        <v>1021</v>
      </c>
      <c r="H23" s="51" t="s">
        <v>75</v>
      </c>
      <c r="I23" s="52">
        <v>6</v>
      </c>
      <c r="J23" s="230" t="s">
        <v>74</v>
      </c>
      <c r="K23" s="51"/>
      <c r="L23" s="51"/>
      <c r="M23" s="51">
        <v>7</v>
      </c>
      <c r="N23" s="51">
        <v>0</v>
      </c>
      <c r="O23" s="51">
        <v>0</v>
      </c>
      <c r="P23" s="51">
        <v>7</v>
      </c>
      <c r="Q23" s="51">
        <v>0</v>
      </c>
      <c r="R23" s="51">
        <v>0</v>
      </c>
      <c r="S23" s="51">
        <v>7</v>
      </c>
      <c r="T23" s="51">
        <v>0</v>
      </c>
      <c r="U23" s="51">
        <v>0</v>
      </c>
      <c r="V23" s="51">
        <v>21</v>
      </c>
      <c r="W23" s="51"/>
      <c r="X23" s="60"/>
      <c r="Y23" s="51"/>
      <c r="Z23" s="51"/>
      <c r="AA23" s="51">
        <v>1</v>
      </c>
      <c r="AB23" s="61"/>
      <c r="AC23" s="61"/>
    </row>
    <row r="24" spans="1:29" s="100" customFormat="1" ht="75" x14ac:dyDescent="0.25">
      <c r="A24" s="51">
        <v>14</v>
      </c>
      <c r="B24" s="93" t="s">
        <v>71</v>
      </c>
      <c r="C24" s="93" t="s">
        <v>53</v>
      </c>
      <c r="D24" s="93" t="s">
        <v>952</v>
      </c>
      <c r="E24" s="93" t="s">
        <v>73</v>
      </c>
      <c r="F24" s="93" t="s">
        <v>957</v>
      </c>
      <c r="G24" s="93" t="s">
        <v>958</v>
      </c>
      <c r="H24" s="93" t="s">
        <v>45</v>
      </c>
      <c r="I24" s="134">
        <v>0.08</v>
      </c>
      <c r="J24" s="93" t="s">
        <v>82</v>
      </c>
      <c r="K24" s="93"/>
      <c r="L24" s="93"/>
      <c r="M24" s="93">
        <v>742</v>
      </c>
      <c r="N24" s="93">
        <v>0</v>
      </c>
      <c r="O24" s="93">
        <v>0</v>
      </c>
      <c r="P24" s="93">
        <v>742</v>
      </c>
      <c r="Q24" s="93">
        <v>0</v>
      </c>
      <c r="R24" s="93">
        <v>0</v>
      </c>
      <c r="S24" s="93">
        <v>0</v>
      </c>
      <c r="T24" s="93">
        <v>742</v>
      </c>
      <c r="U24" s="93">
        <v>0</v>
      </c>
      <c r="V24" s="93">
        <v>56</v>
      </c>
      <c r="W24" s="93"/>
      <c r="X24" s="94" t="s">
        <v>1022</v>
      </c>
      <c r="Y24" s="93" t="s">
        <v>70</v>
      </c>
      <c r="Z24" s="93" t="s">
        <v>46</v>
      </c>
      <c r="AA24" s="93">
        <v>1</v>
      </c>
      <c r="AB24" s="99">
        <f>M24*I24</f>
        <v>59.36</v>
      </c>
      <c r="AC24" s="99"/>
    </row>
    <row r="25" spans="1:29" s="100" customFormat="1" ht="75" x14ac:dyDescent="0.25">
      <c r="A25" s="51">
        <v>15</v>
      </c>
      <c r="B25" s="93" t="s">
        <v>71</v>
      </c>
      <c r="C25" s="93" t="s">
        <v>53</v>
      </c>
      <c r="D25" s="93" t="s">
        <v>952</v>
      </c>
      <c r="E25" s="93" t="s">
        <v>73</v>
      </c>
      <c r="F25" s="93" t="s">
        <v>955</v>
      </c>
      <c r="G25" s="93" t="s">
        <v>956</v>
      </c>
      <c r="H25" s="93" t="s">
        <v>45</v>
      </c>
      <c r="I25" s="134">
        <v>0.1</v>
      </c>
      <c r="J25" s="93" t="s">
        <v>82</v>
      </c>
      <c r="K25" s="93"/>
      <c r="L25" s="93"/>
      <c r="M25" s="93">
        <v>742</v>
      </c>
      <c r="N25" s="93">
        <v>0</v>
      </c>
      <c r="O25" s="93">
        <v>0</v>
      </c>
      <c r="P25" s="93">
        <v>742</v>
      </c>
      <c r="Q25" s="93">
        <v>0</v>
      </c>
      <c r="R25" s="93">
        <v>0</v>
      </c>
      <c r="S25" s="93">
        <v>0</v>
      </c>
      <c r="T25" s="93">
        <v>742</v>
      </c>
      <c r="U25" s="93">
        <v>0</v>
      </c>
      <c r="V25" s="93">
        <v>56</v>
      </c>
      <c r="W25" s="93"/>
      <c r="X25" s="94" t="s">
        <v>1023</v>
      </c>
      <c r="Y25" s="93" t="s">
        <v>70</v>
      </c>
      <c r="Z25" s="93" t="s">
        <v>46</v>
      </c>
      <c r="AA25" s="93">
        <v>1</v>
      </c>
      <c r="AB25" s="99">
        <f t="shared" ref="AB25:AB27" si="0">M25*I25</f>
        <v>74.2</v>
      </c>
      <c r="AC25" s="99"/>
    </row>
    <row r="26" spans="1:29" s="100" customFormat="1" ht="75" x14ac:dyDescent="0.25">
      <c r="A26" s="51">
        <v>16</v>
      </c>
      <c r="B26" s="93" t="s">
        <v>71</v>
      </c>
      <c r="C26" s="93" t="s">
        <v>53</v>
      </c>
      <c r="D26" s="93" t="s">
        <v>952</v>
      </c>
      <c r="E26" s="93" t="s">
        <v>73</v>
      </c>
      <c r="F26" s="93" t="s">
        <v>953</v>
      </c>
      <c r="G26" s="93" t="s">
        <v>954</v>
      </c>
      <c r="H26" s="93" t="s">
        <v>45</v>
      </c>
      <c r="I26" s="134">
        <v>7.0000000000000007E-2</v>
      </c>
      <c r="J26" s="93" t="s">
        <v>82</v>
      </c>
      <c r="K26" s="93"/>
      <c r="L26" s="93"/>
      <c r="M26" s="93">
        <v>742</v>
      </c>
      <c r="N26" s="93">
        <v>0</v>
      </c>
      <c r="O26" s="93">
        <v>0</v>
      </c>
      <c r="P26" s="93">
        <v>742</v>
      </c>
      <c r="Q26" s="93">
        <v>0</v>
      </c>
      <c r="R26" s="93">
        <v>0</v>
      </c>
      <c r="S26" s="93">
        <v>0</v>
      </c>
      <c r="T26" s="93">
        <v>742</v>
      </c>
      <c r="U26" s="93">
        <v>0</v>
      </c>
      <c r="V26" s="93">
        <v>56</v>
      </c>
      <c r="W26" s="93"/>
      <c r="X26" s="94" t="s">
        <v>1024</v>
      </c>
      <c r="Y26" s="93" t="s">
        <v>70</v>
      </c>
      <c r="Z26" s="93" t="s">
        <v>46</v>
      </c>
      <c r="AA26" s="93">
        <v>1</v>
      </c>
      <c r="AB26" s="99">
        <f t="shared" si="0"/>
        <v>51.940000000000005</v>
      </c>
      <c r="AC26" s="99"/>
    </row>
    <row r="27" spans="1:29" s="100" customFormat="1" ht="75" x14ac:dyDescent="0.25">
      <c r="A27" s="51">
        <v>17</v>
      </c>
      <c r="B27" s="93" t="s">
        <v>71</v>
      </c>
      <c r="C27" s="93" t="s">
        <v>53</v>
      </c>
      <c r="D27" s="93" t="s">
        <v>833</v>
      </c>
      <c r="E27" s="93" t="s">
        <v>73</v>
      </c>
      <c r="F27" s="93" t="s">
        <v>950</v>
      </c>
      <c r="G27" s="93" t="s">
        <v>951</v>
      </c>
      <c r="H27" s="93" t="s">
        <v>45</v>
      </c>
      <c r="I27" s="134">
        <v>1.33</v>
      </c>
      <c r="J27" s="93" t="s">
        <v>82</v>
      </c>
      <c r="K27" s="93"/>
      <c r="L27" s="93"/>
      <c r="M27" s="93">
        <v>963</v>
      </c>
      <c r="N27" s="93">
        <v>0</v>
      </c>
      <c r="O27" s="93">
        <v>0</v>
      </c>
      <c r="P27" s="93">
        <v>963</v>
      </c>
      <c r="Q27" s="93">
        <v>0</v>
      </c>
      <c r="R27" s="93">
        <v>0</v>
      </c>
      <c r="S27" s="93">
        <v>0</v>
      </c>
      <c r="T27" s="93">
        <v>963</v>
      </c>
      <c r="U27" s="93">
        <v>0</v>
      </c>
      <c r="V27" s="93">
        <v>48</v>
      </c>
      <c r="W27" s="93"/>
      <c r="X27" s="94" t="s">
        <v>1025</v>
      </c>
      <c r="Y27" s="93" t="s">
        <v>70</v>
      </c>
      <c r="Z27" s="93" t="s">
        <v>46</v>
      </c>
      <c r="AA27" s="93">
        <v>1</v>
      </c>
      <c r="AB27" s="99">
        <f t="shared" si="0"/>
        <v>1280.79</v>
      </c>
      <c r="AC27" s="99"/>
    </row>
    <row r="28" spans="1:29" s="62" customFormat="1" ht="79.5" customHeight="1" x14ac:dyDescent="0.25">
      <c r="A28" s="51">
        <v>18</v>
      </c>
      <c r="B28" s="51" t="s">
        <v>71</v>
      </c>
      <c r="C28" s="51" t="s">
        <v>53</v>
      </c>
      <c r="D28" s="127" t="s">
        <v>1026</v>
      </c>
      <c r="E28" s="127">
        <v>0.38</v>
      </c>
      <c r="F28" s="60" t="s">
        <v>1027</v>
      </c>
      <c r="G28" s="60" t="s">
        <v>1028</v>
      </c>
      <c r="H28" s="51" t="s">
        <v>75</v>
      </c>
      <c r="I28" s="52">
        <v>1</v>
      </c>
      <c r="J28" s="51" t="s">
        <v>82</v>
      </c>
      <c r="K28" s="51"/>
      <c r="L28" s="51"/>
      <c r="M28" s="51">
        <v>1</v>
      </c>
      <c r="N28" s="51">
        <v>0</v>
      </c>
      <c r="O28" s="51">
        <v>0</v>
      </c>
      <c r="P28" s="51">
        <v>11</v>
      </c>
      <c r="Q28" s="51">
        <v>0</v>
      </c>
      <c r="R28" s="51">
        <v>0</v>
      </c>
      <c r="S28" s="51">
        <v>0</v>
      </c>
      <c r="T28" s="51">
        <v>1</v>
      </c>
      <c r="U28" s="51">
        <v>0</v>
      </c>
      <c r="V28" s="51">
        <v>6</v>
      </c>
      <c r="W28" s="51"/>
      <c r="X28" s="60"/>
      <c r="Y28" s="51"/>
      <c r="Z28" s="51"/>
      <c r="AA28" s="51">
        <v>1</v>
      </c>
      <c r="AB28" s="61"/>
      <c r="AC28" s="61"/>
    </row>
    <row r="29" spans="1:29" s="62" customFormat="1" ht="79.5" customHeight="1" x14ac:dyDescent="0.25">
      <c r="A29" s="51">
        <v>19</v>
      </c>
      <c r="B29" s="51" t="s">
        <v>71</v>
      </c>
      <c r="C29" s="51" t="s">
        <v>53</v>
      </c>
      <c r="D29" s="127" t="s">
        <v>1029</v>
      </c>
      <c r="E29" s="127">
        <v>0.38</v>
      </c>
      <c r="F29" s="60" t="s">
        <v>1030</v>
      </c>
      <c r="G29" s="60" t="s">
        <v>1031</v>
      </c>
      <c r="H29" s="51" t="s">
        <v>75</v>
      </c>
      <c r="I29" s="52">
        <v>0.5</v>
      </c>
      <c r="J29" s="51" t="s">
        <v>82</v>
      </c>
      <c r="K29" s="51"/>
      <c r="L29" s="51"/>
      <c r="M29" s="51">
        <v>6</v>
      </c>
      <c r="N29" s="51">
        <v>0</v>
      </c>
      <c r="O29" s="51">
        <v>0</v>
      </c>
      <c r="P29" s="51">
        <v>6</v>
      </c>
      <c r="Q29" s="51">
        <v>0</v>
      </c>
      <c r="R29" s="51">
        <v>0</v>
      </c>
      <c r="S29" s="51">
        <v>0</v>
      </c>
      <c r="T29" s="51">
        <v>6</v>
      </c>
      <c r="U29" s="51">
        <v>0</v>
      </c>
      <c r="V29" s="51">
        <v>6</v>
      </c>
      <c r="W29" s="51"/>
      <c r="X29" s="60"/>
      <c r="Y29" s="51"/>
      <c r="Z29" s="51"/>
      <c r="AA29" s="51">
        <v>1</v>
      </c>
      <c r="AB29" s="61"/>
      <c r="AC29" s="61"/>
    </row>
    <row r="30" spans="1:29" s="62" customFormat="1" ht="79.5" customHeight="1" x14ac:dyDescent="0.25">
      <c r="A30" s="51">
        <v>20</v>
      </c>
      <c r="B30" s="51" t="s">
        <v>71</v>
      </c>
      <c r="C30" s="51" t="s">
        <v>53</v>
      </c>
      <c r="D30" s="127" t="s">
        <v>1032</v>
      </c>
      <c r="E30" s="127">
        <v>0.38</v>
      </c>
      <c r="F30" s="60" t="s">
        <v>1031</v>
      </c>
      <c r="G30" s="60" t="s">
        <v>1033</v>
      </c>
      <c r="H30" s="51" t="s">
        <v>75</v>
      </c>
      <c r="I30" s="52">
        <v>0.5</v>
      </c>
      <c r="J30" s="51" t="s">
        <v>82</v>
      </c>
      <c r="K30" s="51"/>
      <c r="L30" s="51"/>
      <c r="M30" s="51">
        <v>7</v>
      </c>
      <c r="N30" s="51">
        <v>0</v>
      </c>
      <c r="O30" s="51">
        <v>0</v>
      </c>
      <c r="P30" s="51">
        <v>7</v>
      </c>
      <c r="Q30" s="51">
        <v>0</v>
      </c>
      <c r="R30" s="51">
        <v>0</v>
      </c>
      <c r="S30" s="51">
        <v>0</v>
      </c>
      <c r="T30" s="51">
        <v>7</v>
      </c>
      <c r="U30" s="51">
        <v>0</v>
      </c>
      <c r="V30" s="51">
        <v>6</v>
      </c>
      <c r="W30" s="51"/>
      <c r="X30" s="60"/>
      <c r="Y30" s="51"/>
      <c r="Z30" s="51"/>
      <c r="AA30" s="51">
        <v>1</v>
      </c>
      <c r="AB30" s="61"/>
      <c r="AC30" s="61"/>
    </row>
    <row r="31" spans="1:29" s="100" customFormat="1" ht="75" x14ac:dyDescent="0.25">
      <c r="A31" s="51">
        <v>21</v>
      </c>
      <c r="B31" s="93" t="s">
        <v>71</v>
      </c>
      <c r="C31" s="93" t="s">
        <v>53</v>
      </c>
      <c r="D31" s="93" t="s">
        <v>833</v>
      </c>
      <c r="E31" s="93" t="s">
        <v>73</v>
      </c>
      <c r="F31" s="93" t="s">
        <v>974</v>
      </c>
      <c r="G31" s="93" t="s">
        <v>975</v>
      </c>
      <c r="H31" s="93" t="s">
        <v>45</v>
      </c>
      <c r="I31" s="134">
        <v>1.25</v>
      </c>
      <c r="J31" s="93" t="s">
        <v>82</v>
      </c>
      <c r="K31" s="93"/>
      <c r="L31" s="93"/>
      <c r="M31" s="93">
        <v>963</v>
      </c>
      <c r="N31" s="93">
        <v>0</v>
      </c>
      <c r="O31" s="93">
        <v>0</v>
      </c>
      <c r="P31" s="93">
        <v>963</v>
      </c>
      <c r="Q31" s="93">
        <v>0</v>
      </c>
      <c r="R31" s="93">
        <v>0</v>
      </c>
      <c r="S31" s="93">
        <v>0</v>
      </c>
      <c r="T31" s="93">
        <v>963</v>
      </c>
      <c r="U31" s="93">
        <v>0</v>
      </c>
      <c r="V31" s="93">
        <v>47</v>
      </c>
      <c r="W31" s="93"/>
      <c r="X31" s="94" t="s">
        <v>1034</v>
      </c>
      <c r="Y31" s="93" t="s">
        <v>70</v>
      </c>
      <c r="Z31" s="93" t="s">
        <v>46</v>
      </c>
      <c r="AA31" s="93">
        <v>1</v>
      </c>
      <c r="AB31" s="99">
        <f t="shared" ref="AB31" si="1">M31*I31</f>
        <v>1203.75</v>
      </c>
      <c r="AC31" s="99"/>
    </row>
    <row r="32" spans="1:29" s="185" customFormat="1" ht="75" x14ac:dyDescent="0.25">
      <c r="A32" s="51">
        <v>22</v>
      </c>
      <c r="B32" s="154" t="s">
        <v>71</v>
      </c>
      <c r="C32" s="154" t="s">
        <v>53</v>
      </c>
      <c r="D32" s="154" t="s">
        <v>976</v>
      </c>
      <c r="E32" s="154" t="s">
        <v>73</v>
      </c>
      <c r="F32" s="154" t="s">
        <v>977</v>
      </c>
      <c r="G32" s="154" t="s">
        <v>977</v>
      </c>
      <c r="H32" s="154" t="s">
        <v>45</v>
      </c>
      <c r="I32" s="155">
        <v>4.0000000000000001E-3</v>
      </c>
      <c r="J32" s="154" t="s">
        <v>82</v>
      </c>
      <c r="K32" s="154"/>
      <c r="L32" s="154"/>
      <c r="M32" s="154">
        <v>520</v>
      </c>
      <c r="N32" s="154">
        <v>0</v>
      </c>
      <c r="O32" s="154">
        <v>0</v>
      </c>
      <c r="P32" s="154">
        <v>520</v>
      </c>
      <c r="Q32" s="154">
        <v>0</v>
      </c>
      <c r="R32" s="154">
        <v>0</v>
      </c>
      <c r="S32" s="154">
        <v>0</v>
      </c>
      <c r="T32" s="154">
        <v>520</v>
      </c>
      <c r="U32" s="154">
        <v>0</v>
      </c>
      <c r="V32" s="154">
        <v>42</v>
      </c>
      <c r="W32" s="154"/>
      <c r="X32" s="169" t="s">
        <v>1035</v>
      </c>
      <c r="Y32" s="154" t="s">
        <v>109</v>
      </c>
      <c r="Z32" s="154" t="s">
        <v>46</v>
      </c>
      <c r="AA32" s="154">
        <v>0</v>
      </c>
      <c r="AB32" s="184"/>
      <c r="AC32" s="184"/>
    </row>
    <row r="33" spans="1:29" s="185" customFormat="1" ht="75" x14ac:dyDescent="0.25">
      <c r="A33" s="51">
        <v>23</v>
      </c>
      <c r="B33" s="154" t="s">
        <v>71</v>
      </c>
      <c r="C33" s="154" t="s">
        <v>53</v>
      </c>
      <c r="D33" s="154" t="s">
        <v>976</v>
      </c>
      <c r="E33" s="154" t="s">
        <v>73</v>
      </c>
      <c r="F33" s="154" t="s">
        <v>977</v>
      </c>
      <c r="G33" s="154" t="s">
        <v>978</v>
      </c>
      <c r="H33" s="154" t="s">
        <v>45</v>
      </c>
      <c r="I33" s="155">
        <v>1.67</v>
      </c>
      <c r="J33" s="154" t="s">
        <v>82</v>
      </c>
      <c r="K33" s="154"/>
      <c r="L33" s="154"/>
      <c r="M33" s="154">
        <v>260</v>
      </c>
      <c r="N33" s="154">
        <v>0</v>
      </c>
      <c r="O33" s="154">
        <v>0</v>
      </c>
      <c r="P33" s="154">
        <v>260</v>
      </c>
      <c r="Q33" s="154">
        <v>0</v>
      </c>
      <c r="R33" s="154">
        <v>0</v>
      </c>
      <c r="S33" s="154">
        <v>0</v>
      </c>
      <c r="T33" s="154">
        <v>260</v>
      </c>
      <c r="U33" s="154">
        <v>0</v>
      </c>
      <c r="V33" s="154">
        <v>22</v>
      </c>
      <c r="W33" s="154"/>
      <c r="X33" s="169" t="s">
        <v>1036</v>
      </c>
      <c r="Y33" s="154" t="s">
        <v>109</v>
      </c>
      <c r="Z33" s="154" t="s">
        <v>46</v>
      </c>
      <c r="AA33" s="154">
        <v>0</v>
      </c>
      <c r="AB33" s="184"/>
      <c r="AC33" s="184"/>
    </row>
    <row r="34" spans="1:29" s="185" customFormat="1" ht="75" x14ac:dyDescent="0.25">
      <c r="A34" s="51">
        <v>24</v>
      </c>
      <c r="B34" s="154" t="s">
        <v>71</v>
      </c>
      <c r="C34" s="154" t="s">
        <v>53</v>
      </c>
      <c r="D34" s="154" t="s">
        <v>976</v>
      </c>
      <c r="E34" s="154" t="s">
        <v>73</v>
      </c>
      <c r="F34" s="154" t="s">
        <v>977</v>
      </c>
      <c r="G34" s="154" t="s">
        <v>979</v>
      </c>
      <c r="H34" s="154" t="s">
        <v>45</v>
      </c>
      <c r="I34" s="155">
        <v>3.7</v>
      </c>
      <c r="J34" s="154" t="s">
        <v>82</v>
      </c>
      <c r="K34" s="154"/>
      <c r="L34" s="154"/>
      <c r="M34" s="154">
        <v>140</v>
      </c>
      <c r="N34" s="154">
        <v>0</v>
      </c>
      <c r="O34" s="154">
        <v>0</v>
      </c>
      <c r="P34" s="154">
        <v>140</v>
      </c>
      <c r="Q34" s="154">
        <v>0</v>
      </c>
      <c r="R34" s="154">
        <v>0</v>
      </c>
      <c r="S34" s="154">
        <v>0</v>
      </c>
      <c r="T34" s="154">
        <v>140</v>
      </c>
      <c r="U34" s="154">
        <v>0</v>
      </c>
      <c r="V34" s="154">
        <v>10</v>
      </c>
      <c r="W34" s="154"/>
      <c r="X34" s="169" t="s">
        <v>1037</v>
      </c>
      <c r="Y34" s="154" t="s">
        <v>109</v>
      </c>
      <c r="Z34" s="154" t="s">
        <v>46</v>
      </c>
      <c r="AA34" s="154">
        <v>0</v>
      </c>
      <c r="AB34" s="184"/>
      <c r="AC34" s="184"/>
    </row>
    <row r="35" spans="1:29" s="185" customFormat="1" ht="75" x14ac:dyDescent="0.25">
      <c r="A35" s="51">
        <v>25</v>
      </c>
      <c r="B35" s="154" t="s">
        <v>71</v>
      </c>
      <c r="C35" s="154" t="s">
        <v>147</v>
      </c>
      <c r="D35" s="154" t="s">
        <v>980</v>
      </c>
      <c r="E35" s="154" t="s">
        <v>73</v>
      </c>
      <c r="F35" s="154" t="s">
        <v>981</v>
      </c>
      <c r="G35" s="154" t="s">
        <v>982</v>
      </c>
      <c r="H35" s="154" t="s">
        <v>45</v>
      </c>
      <c r="I35" s="155">
        <v>0.53</v>
      </c>
      <c r="J35" s="154" t="s">
        <v>82</v>
      </c>
      <c r="K35" s="154"/>
      <c r="L35" s="154"/>
      <c r="M35" s="154">
        <v>23</v>
      </c>
      <c r="N35" s="154">
        <v>0</v>
      </c>
      <c r="O35" s="154">
        <v>0</v>
      </c>
      <c r="P35" s="154">
        <v>23</v>
      </c>
      <c r="Q35" s="154">
        <v>0</v>
      </c>
      <c r="R35" s="154">
        <v>0</v>
      </c>
      <c r="S35" s="154">
        <v>0</v>
      </c>
      <c r="T35" s="154">
        <v>23</v>
      </c>
      <c r="U35" s="154">
        <v>0</v>
      </c>
      <c r="V35" s="154">
        <v>8</v>
      </c>
      <c r="W35" s="154"/>
      <c r="X35" s="169" t="s">
        <v>1038</v>
      </c>
      <c r="Y35" s="154" t="s">
        <v>109</v>
      </c>
      <c r="Z35" s="154" t="s">
        <v>46</v>
      </c>
      <c r="AA35" s="154">
        <v>0</v>
      </c>
      <c r="AB35" s="184"/>
      <c r="AC35" s="184"/>
    </row>
    <row r="36" spans="1:29" s="185" customFormat="1" ht="75" x14ac:dyDescent="0.25">
      <c r="A36" s="51">
        <v>26</v>
      </c>
      <c r="B36" s="154" t="s">
        <v>71</v>
      </c>
      <c r="C36" s="154" t="s">
        <v>147</v>
      </c>
      <c r="D36" s="154" t="s">
        <v>980</v>
      </c>
      <c r="E36" s="154" t="s">
        <v>73</v>
      </c>
      <c r="F36" s="154" t="s">
        <v>983</v>
      </c>
      <c r="G36" s="154" t="s">
        <v>984</v>
      </c>
      <c r="H36" s="154" t="s">
        <v>45</v>
      </c>
      <c r="I36" s="155">
        <v>0.3</v>
      </c>
      <c r="J36" s="154" t="s">
        <v>82</v>
      </c>
      <c r="K36" s="154"/>
      <c r="L36" s="154"/>
      <c r="M36" s="154">
        <v>23</v>
      </c>
      <c r="N36" s="154">
        <v>0</v>
      </c>
      <c r="O36" s="154">
        <v>0</v>
      </c>
      <c r="P36" s="154">
        <v>23</v>
      </c>
      <c r="Q36" s="154">
        <v>0</v>
      </c>
      <c r="R36" s="154">
        <v>0</v>
      </c>
      <c r="S36" s="154">
        <v>0</v>
      </c>
      <c r="T36" s="154">
        <v>23</v>
      </c>
      <c r="U36" s="154">
        <v>0</v>
      </c>
      <c r="V36" s="154">
        <v>8</v>
      </c>
      <c r="W36" s="154"/>
      <c r="X36" s="169" t="s">
        <v>1039</v>
      </c>
      <c r="Y36" s="154" t="s">
        <v>109</v>
      </c>
      <c r="Z36" s="154" t="s">
        <v>46</v>
      </c>
      <c r="AA36" s="154">
        <v>0</v>
      </c>
      <c r="AB36" s="184"/>
      <c r="AC36" s="184"/>
    </row>
    <row r="37" spans="1:29" s="100" customFormat="1" ht="75" x14ac:dyDescent="0.25">
      <c r="A37" s="51">
        <v>27</v>
      </c>
      <c r="B37" s="93" t="s">
        <v>71</v>
      </c>
      <c r="C37" s="93" t="s">
        <v>53</v>
      </c>
      <c r="D37" s="93" t="s">
        <v>833</v>
      </c>
      <c r="E37" s="93" t="s">
        <v>73</v>
      </c>
      <c r="F37" s="93" t="s">
        <v>985</v>
      </c>
      <c r="G37" s="93" t="s">
        <v>986</v>
      </c>
      <c r="H37" s="93" t="s">
        <v>45</v>
      </c>
      <c r="I37" s="134">
        <v>0.5</v>
      </c>
      <c r="J37" s="93" t="s">
        <v>82</v>
      </c>
      <c r="K37" s="93"/>
      <c r="L37" s="93"/>
      <c r="M37" s="93">
        <v>963</v>
      </c>
      <c r="N37" s="93">
        <v>0</v>
      </c>
      <c r="O37" s="93">
        <v>0</v>
      </c>
      <c r="P37" s="93">
        <v>963</v>
      </c>
      <c r="Q37" s="93">
        <v>0</v>
      </c>
      <c r="R37" s="93">
        <v>0</v>
      </c>
      <c r="S37" s="93">
        <v>0</v>
      </c>
      <c r="T37" s="93">
        <v>963</v>
      </c>
      <c r="U37" s="93">
        <v>0</v>
      </c>
      <c r="V37" s="93">
        <v>48</v>
      </c>
      <c r="W37" s="93"/>
      <c r="X37" s="94" t="s">
        <v>1040</v>
      </c>
      <c r="Y37" s="93" t="s">
        <v>70</v>
      </c>
      <c r="Z37" s="93" t="s">
        <v>46</v>
      </c>
      <c r="AA37" s="93">
        <v>1</v>
      </c>
      <c r="AB37" s="99">
        <f t="shared" ref="AB37:AB42" si="2">M37*I37</f>
        <v>481.5</v>
      </c>
      <c r="AC37" s="99"/>
    </row>
    <row r="38" spans="1:29" s="100" customFormat="1" ht="75" x14ac:dyDescent="0.25">
      <c r="A38" s="51">
        <v>28</v>
      </c>
      <c r="B38" s="93" t="s">
        <v>71</v>
      </c>
      <c r="C38" s="93" t="s">
        <v>53</v>
      </c>
      <c r="D38" s="93" t="s">
        <v>833</v>
      </c>
      <c r="E38" s="93" t="s">
        <v>73</v>
      </c>
      <c r="F38" s="93" t="s">
        <v>987</v>
      </c>
      <c r="G38" s="93" t="s">
        <v>988</v>
      </c>
      <c r="H38" s="93" t="s">
        <v>45</v>
      </c>
      <c r="I38" s="134">
        <v>0.5</v>
      </c>
      <c r="J38" s="93" t="s">
        <v>82</v>
      </c>
      <c r="K38" s="93"/>
      <c r="L38" s="93"/>
      <c r="M38" s="93">
        <v>963</v>
      </c>
      <c r="N38" s="93">
        <v>0</v>
      </c>
      <c r="O38" s="93">
        <v>0</v>
      </c>
      <c r="P38" s="93">
        <v>963</v>
      </c>
      <c r="Q38" s="93">
        <v>0</v>
      </c>
      <c r="R38" s="93">
        <v>0</v>
      </c>
      <c r="S38" s="93">
        <v>0</v>
      </c>
      <c r="T38" s="93">
        <v>963</v>
      </c>
      <c r="U38" s="93">
        <v>0</v>
      </c>
      <c r="V38" s="93">
        <v>48</v>
      </c>
      <c r="W38" s="93"/>
      <c r="X38" s="94" t="s">
        <v>1041</v>
      </c>
      <c r="Y38" s="93" t="s">
        <v>70</v>
      </c>
      <c r="Z38" s="93" t="s">
        <v>46</v>
      </c>
      <c r="AA38" s="93">
        <v>1</v>
      </c>
      <c r="AB38" s="99">
        <f t="shared" si="2"/>
        <v>481.5</v>
      </c>
      <c r="AC38" s="99"/>
    </row>
    <row r="39" spans="1:29" s="100" customFormat="1" ht="75" x14ac:dyDescent="0.25">
      <c r="A39" s="51">
        <v>29</v>
      </c>
      <c r="B39" s="93" t="s">
        <v>71</v>
      </c>
      <c r="C39" s="93" t="s">
        <v>53</v>
      </c>
      <c r="D39" s="93" t="s">
        <v>271</v>
      </c>
      <c r="E39" s="93" t="s">
        <v>73</v>
      </c>
      <c r="F39" s="93" t="s">
        <v>989</v>
      </c>
      <c r="G39" s="93" t="s">
        <v>990</v>
      </c>
      <c r="H39" s="93" t="s">
        <v>45</v>
      </c>
      <c r="I39" s="134">
        <v>0.5</v>
      </c>
      <c r="J39" s="93" t="s">
        <v>82</v>
      </c>
      <c r="K39" s="93"/>
      <c r="L39" s="93"/>
      <c r="M39" s="93">
        <v>647</v>
      </c>
      <c r="N39" s="93">
        <v>0</v>
      </c>
      <c r="O39" s="93">
        <v>0</v>
      </c>
      <c r="P39" s="93">
        <v>647</v>
      </c>
      <c r="Q39" s="93">
        <v>0</v>
      </c>
      <c r="R39" s="93">
        <v>0</v>
      </c>
      <c r="S39" s="93">
        <v>0</v>
      </c>
      <c r="T39" s="93">
        <v>647</v>
      </c>
      <c r="U39" s="93">
        <v>0</v>
      </c>
      <c r="V39" s="93">
        <v>35</v>
      </c>
      <c r="W39" s="93"/>
      <c r="X39" s="94" t="s">
        <v>1042</v>
      </c>
      <c r="Y39" s="93" t="s">
        <v>70</v>
      </c>
      <c r="Z39" s="93" t="s">
        <v>46</v>
      </c>
      <c r="AA39" s="93">
        <v>1</v>
      </c>
      <c r="AB39" s="99">
        <f t="shared" si="2"/>
        <v>323.5</v>
      </c>
      <c r="AC39" s="99"/>
    </row>
    <row r="40" spans="1:29" s="100" customFormat="1" ht="75" x14ac:dyDescent="0.25">
      <c r="A40" s="51">
        <v>30</v>
      </c>
      <c r="B40" s="93" t="s">
        <v>71</v>
      </c>
      <c r="C40" s="93" t="s">
        <v>53</v>
      </c>
      <c r="D40" s="93" t="s">
        <v>179</v>
      </c>
      <c r="E40" s="93" t="s">
        <v>73</v>
      </c>
      <c r="F40" s="93" t="s">
        <v>991</v>
      </c>
      <c r="G40" s="94" t="s">
        <v>1043</v>
      </c>
      <c r="H40" s="94" t="s">
        <v>75</v>
      </c>
      <c r="I40" s="134">
        <v>8</v>
      </c>
      <c r="J40" s="93" t="s">
        <v>82</v>
      </c>
      <c r="K40" s="93"/>
      <c r="L40" s="93"/>
      <c r="M40" s="93">
        <v>1</v>
      </c>
      <c r="N40" s="93">
        <v>0</v>
      </c>
      <c r="O40" s="93">
        <v>0</v>
      </c>
      <c r="P40" s="93">
        <v>1</v>
      </c>
      <c r="Q40" s="93">
        <v>0</v>
      </c>
      <c r="R40" s="93">
        <v>0</v>
      </c>
      <c r="S40" s="93">
        <v>0</v>
      </c>
      <c r="T40" s="93">
        <v>1</v>
      </c>
      <c r="U40" s="93">
        <v>0</v>
      </c>
      <c r="V40" s="93">
        <v>2</v>
      </c>
      <c r="W40" s="93"/>
      <c r="X40" s="93"/>
      <c r="Y40" s="93"/>
      <c r="Z40" s="93"/>
      <c r="AA40" s="93">
        <v>1</v>
      </c>
      <c r="AB40" s="99"/>
      <c r="AC40" s="99"/>
    </row>
    <row r="41" spans="1:29" s="100" customFormat="1" ht="75" x14ac:dyDescent="0.25">
      <c r="A41" s="51">
        <v>31</v>
      </c>
      <c r="B41" s="93" t="s">
        <v>71</v>
      </c>
      <c r="C41" s="93" t="s">
        <v>53</v>
      </c>
      <c r="D41" s="93" t="s">
        <v>992</v>
      </c>
      <c r="E41" s="93" t="s">
        <v>50</v>
      </c>
      <c r="F41" s="93" t="s">
        <v>993</v>
      </c>
      <c r="G41" s="93" t="s">
        <v>994</v>
      </c>
      <c r="H41" s="93" t="s">
        <v>45</v>
      </c>
      <c r="I41" s="134">
        <v>0.7</v>
      </c>
      <c r="J41" s="93" t="s">
        <v>82</v>
      </c>
      <c r="K41" s="93"/>
      <c r="L41" s="93"/>
      <c r="M41" s="93">
        <v>13</v>
      </c>
      <c r="N41" s="93">
        <v>0</v>
      </c>
      <c r="O41" s="93">
        <v>0</v>
      </c>
      <c r="P41" s="93">
        <v>13</v>
      </c>
      <c r="Q41" s="93">
        <v>0</v>
      </c>
      <c r="R41" s="93">
        <v>0</v>
      </c>
      <c r="S41" s="93">
        <v>0</v>
      </c>
      <c r="T41" s="93">
        <v>13</v>
      </c>
      <c r="U41" s="93">
        <v>0</v>
      </c>
      <c r="V41" s="93">
        <v>7</v>
      </c>
      <c r="W41" s="93"/>
      <c r="X41" s="94" t="s">
        <v>1044</v>
      </c>
      <c r="Y41" s="93" t="s">
        <v>995</v>
      </c>
      <c r="Z41" s="93" t="s">
        <v>58</v>
      </c>
      <c r="AA41" s="93">
        <v>1</v>
      </c>
      <c r="AB41" s="99">
        <f t="shared" si="2"/>
        <v>9.1</v>
      </c>
      <c r="AC41" s="99"/>
    </row>
    <row r="42" spans="1:29" s="100" customFormat="1" ht="75" x14ac:dyDescent="0.25">
      <c r="A42" s="51">
        <v>32</v>
      </c>
      <c r="B42" s="93" t="s">
        <v>71</v>
      </c>
      <c r="C42" s="93" t="s">
        <v>53</v>
      </c>
      <c r="D42" s="93" t="s">
        <v>179</v>
      </c>
      <c r="E42" s="93" t="s">
        <v>73</v>
      </c>
      <c r="F42" s="93" t="s">
        <v>991</v>
      </c>
      <c r="G42" s="93" t="s">
        <v>996</v>
      </c>
      <c r="H42" s="93" t="s">
        <v>45</v>
      </c>
      <c r="I42" s="134">
        <v>2.77</v>
      </c>
      <c r="J42" s="93" t="s">
        <v>82</v>
      </c>
      <c r="K42" s="93"/>
      <c r="L42" s="93"/>
      <c r="M42" s="93">
        <v>1</v>
      </c>
      <c r="N42" s="93">
        <v>0</v>
      </c>
      <c r="O42" s="93">
        <v>0</v>
      </c>
      <c r="P42" s="93">
        <v>1</v>
      </c>
      <c r="Q42" s="93">
        <v>0</v>
      </c>
      <c r="R42" s="93">
        <v>0</v>
      </c>
      <c r="S42" s="93">
        <v>0</v>
      </c>
      <c r="T42" s="93">
        <v>1</v>
      </c>
      <c r="U42" s="93">
        <v>0</v>
      </c>
      <c r="V42" s="93">
        <v>2</v>
      </c>
      <c r="W42" s="93"/>
      <c r="X42" s="94" t="s">
        <v>1045</v>
      </c>
      <c r="Y42" s="93" t="s">
        <v>183</v>
      </c>
      <c r="Z42" s="93" t="s">
        <v>58</v>
      </c>
      <c r="AA42" s="93">
        <v>1</v>
      </c>
      <c r="AB42" s="99">
        <f t="shared" si="2"/>
        <v>2.77</v>
      </c>
      <c r="AC42" s="99"/>
    </row>
    <row r="43" spans="1:29" s="62" customFormat="1" x14ac:dyDescent="0.25">
      <c r="M43" s="62">
        <f>M42+M41+M39+M38+M37+M31+M27+M26+M25+M24+M13</f>
        <v>6745</v>
      </c>
      <c r="AB43" s="62">
        <f>SUM(AB11:AB42)</f>
        <v>3971.89</v>
      </c>
    </row>
    <row r="44" spans="1:29" s="62" customFormat="1" x14ac:dyDescent="0.25">
      <c r="B44" s="140"/>
      <c r="C44" s="140"/>
      <c r="D44" s="140" t="s">
        <v>191</v>
      </c>
      <c r="E44" s="140"/>
      <c r="F44" s="140">
        <v>11369</v>
      </c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 t="s">
        <v>606</v>
      </c>
      <c r="AB44" s="130">
        <f>AB43/F44</f>
        <v>0.34936142140909487</v>
      </c>
    </row>
    <row r="45" spans="1:29" s="62" customFormat="1" x14ac:dyDescent="0.25">
      <c r="B45" s="140"/>
      <c r="C45" s="140"/>
      <c r="D45" s="140" t="s">
        <v>604</v>
      </c>
      <c r="E45" s="140"/>
      <c r="F45" s="140"/>
      <c r="G45" s="140"/>
      <c r="H45" s="140"/>
      <c r="I45" s="140"/>
      <c r="J45" s="140"/>
      <c r="K45" s="140"/>
      <c r="L45" s="140" t="s">
        <v>605</v>
      </c>
      <c r="M45" s="140">
        <f>M43/F44</f>
        <v>0.59327997185328529</v>
      </c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30"/>
    </row>
    <row r="46" spans="1:29" s="62" customFormat="1" x14ac:dyDescent="0.25">
      <c r="B46" s="140"/>
      <c r="C46" s="140"/>
      <c r="D46" s="140" t="s">
        <v>602</v>
      </c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 t="s">
        <v>606</v>
      </c>
      <c r="AB46" s="130">
        <f>AB44+Ноябрь!AB42</f>
        <v>1.1705602131780206</v>
      </c>
    </row>
    <row r="47" spans="1:29" s="62" customFormat="1" x14ac:dyDescent="0.25">
      <c r="B47" s="140"/>
      <c r="C47" s="140"/>
      <c r="D47" s="140" t="s">
        <v>603</v>
      </c>
      <c r="E47" s="140"/>
      <c r="F47" s="140"/>
      <c r="G47" s="140"/>
      <c r="H47" s="140"/>
      <c r="I47" s="140"/>
      <c r="J47" s="140"/>
      <c r="K47" s="140"/>
      <c r="L47" s="140" t="s">
        <v>605</v>
      </c>
      <c r="M47" s="140">
        <f>M45+Ноябрь!M43</f>
        <v>0.89731999450761801</v>
      </c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30"/>
    </row>
    <row r="48" spans="1:29" s="62" customFormat="1" x14ac:dyDescent="0.25"/>
    <row r="49" spans="13:28" s="62" customFormat="1" x14ac:dyDescent="0.25">
      <c r="M49" s="62">
        <f>M43+Ноябрь!M46</f>
        <v>9966</v>
      </c>
      <c r="AB49" s="62">
        <f>AB43+Ноябрь!AB46</f>
        <v>12671.67</v>
      </c>
    </row>
    <row r="50" spans="13:28" s="62" customFormat="1" x14ac:dyDescent="0.25"/>
    <row r="51" spans="13:28" s="62" customFormat="1" x14ac:dyDescent="0.25"/>
    <row r="52" spans="13:28" s="62" customFormat="1" x14ac:dyDescent="0.25"/>
    <row r="53" spans="13:28" s="62" customFormat="1" x14ac:dyDescent="0.25"/>
    <row r="54" spans="13:28" s="62" customFormat="1" x14ac:dyDescent="0.25"/>
    <row r="55" spans="13:28" s="62" customFormat="1" x14ac:dyDescent="0.25"/>
    <row r="56" spans="13:28" s="62" customFormat="1" x14ac:dyDescent="0.25"/>
    <row r="57" spans="13:28" s="62" customFormat="1" x14ac:dyDescent="0.25"/>
    <row r="58" spans="13:28" s="62" customFormat="1" x14ac:dyDescent="0.25"/>
    <row r="59" spans="13:28" s="62" customFormat="1" x14ac:dyDescent="0.25"/>
    <row r="60" spans="13:28" s="62" customFormat="1" x14ac:dyDescent="0.25"/>
    <row r="61" spans="13:28" s="62" customFormat="1" x14ac:dyDescent="0.25"/>
    <row r="62" spans="13:28" s="62" customFormat="1" x14ac:dyDescent="0.25"/>
    <row r="63" spans="13:28" s="62" customFormat="1" x14ac:dyDescent="0.25"/>
    <row r="64" spans="13:28" s="62" customFormat="1" x14ac:dyDescent="0.25"/>
    <row r="65" s="62" customFormat="1" x14ac:dyDescent="0.25"/>
    <row r="66" s="62" customFormat="1" x14ac:dyDescent="0.25"/>
    <row r="67" s="62" customFormat="1" x14ac:dyDescent="0.25"/>
    <row r="68" s="62" customFormat="1" x14ac:dyDescent="0.25"/>
    <row r="69" s="62" customFormat="1" x14ac:dyDescent="0.25"/>
    <row r="70" s="62" customFormat="1" x14ac:dyDescent="0.25"/>
    <row r="71" s="62" customFormat="1" x14ac:dyDescent="0.25"/>
    <row r="72" s="62" customFormat="1" x14ac:dyDescent="0.25"/>
    <row r="73" s="62" customFormat="1" x14ac:dyDescent="0.25"/>
    <row r="74" s="62" customFormat="1" x14ac:dyDescent="0.25"/>
    <row r="75" s="62" customFormat="1" x14ac:dyDescent="0.25"/>
    <row r="76" s="62" customFormat="1" x14ac:dyDescent="0.25"/>
    <row r="77" s="62" customFormat="1" x14ac:dyDescent="0.25"/>
    <row r="78" s="62" customFormat="1" x14ac:dyDescent="0.25"/>
    <row r="79" s="62" customFormat="1" x14ac:dyDescent="0.25"/>
    <row r="80" s="62" customFormat="1" x14ac:dyDescent="0.25"/>
    <row r="81" s="62" customFormat="1" x14ac:dyDescent="0.25"/>
    <row r="82" s="62" customFormat="1" x14ac:dyDescent="0.25"/>
    <row r="83" s="62" customFormat="1" x14ac:dyDescent="0.25"/>
    <row r="84" s="62" customFormat="1" x14ac:dyDescent="0.25"/>
    <row r="85" s="62" customFormat="1" x14ac:dyDescent="0.25"/>
    <row r="86" s="62" customFormat="1" x14ac:dyDescent="0.25"/>
    <row r="87" s="62" customFormat="1" x14ac:dyDescent="0.25"/>
    <row r="88" s="62" customFormat="1" x14ac:dyDescent="0.25"/>
    <row r="89" s="62" customFormat="1" x14ac:dyDescent="0.25"/>
    <row r="90" s="62" customFormat="1" x14ac:dyDescent="0.25"/>
    <row r="91" s="62" customFormat="1" x14ac:dyDescent="0.25"/>
    <row r="92" s="62" customFormat="1" x14ac:dyDescent="0.25"/>
    <row r="93" s="62" customFormat="1" x14ac:dyDescent="0.25"/>
    <row r="94" s="62" customFormat="1" x14ac:dyDescent="0.25"/>
    <row r="95" s="62" customFormat="1" x14ac:dyDescent="0.25"/>
    <row r="96" s="62" customFormat="1" x14ac:dyDescent="0.25"/>
    <row r="97" s="62" customFormat="1" x14ac:dyDescent="0.25"/>
    <row r="98" s="62" customFormat="1" x14ac:dyDescent="0.25"/>
    <row r="99" s="62" customFormat="1" x14ac:dyDescent="0.25"/>
    <row r="100" s="62" customFormat="1" x14ac:dyDescent="0.25"/>
    <row r="101" s="62" customFormat="1" x14ac:dyDescent="0.25"/>
    <row r="102" s="62" customFormat="1" x14ac:dyDescent="0.25"/>
    <row r="103" s="62" customFormat="1" x14ac:dyDescent="0.25"/>
    <row r="104" s="62" customFormat="1" x14ac:dyDescent="0.25"/>
    <row r="105" s="62" customFormat="1" x14ac:dyDescent="0.25"/>
    <row r="106" s="62" customFormat="1" x14ac:dyDescent="0.25"/>
    <row r="107" s="62" customFormat="1" x14ac:dyDescent="0.25"/>
    <row r="108" s="62" customFormat="1" x14ac:dyDescent="0.25"/>
    <row r="109" s="62" customFormat="1" x14ac:dyDescent="0.25"/>
    <row r="110" s="62" customFormat="1" x14ac:dyDescent="0.25"/>
    <row r="111" s="62" customFormat="1" x14ac:dyDescent="0.25"/>
    <row r="112" s="62" customFormat="1" x14ac:dyDescent="0.25"/>
    <row r="113" s="62" customFormat="1" x14ac:dyDescent="0.25"/>
    <row r="114" s="62" customFormat="1" x14ac:dyDescent="0.25"/>
    <row r="115" s="62" customFormat="1" x14ac:dyDescent="0.25"/>
    <row r="116" s="62" customFormat="1" x14ac:dyDescent="0.25"/>
    <row r="117" s="62" customFormat="1" x14ac:dyDescent="0.25"/>
    <row r="118" s="62" customFormat="1" x14ac:dyDescent="0.25"/>
    <row r="119" s="62" customFormat="1" x14ac:dyDescent="0.25"/>
    <row r="120" s="62" customFormat="1" x14ac:dyDescent="0.25"/>
    <row r="121" s="62" customFormat="1" x14ac:dyDescent="0.25"/>
    <row r="122" s="62" customFormat="1" x14ac:dyDescent="0.25"/>
    <row r="123" s="62" customFormat="1" x14ac:dyDescent="0.25"/>
    <row r="124" s="62" customFormat="1" x14ac:dyDescent="0.25"/>
    <row r="125" s="62" customFormat="1" x14ac:dyDescent="0.25"/>
    <row r="126" s="62" customFormat="1" x14ac:dyDescent="0.25"/>
    <row r="127" s="62" customFormat="1" x14ac:dyDescent="0.25"/>
    <row r="128" s="62" customFormat="1" x14ac:dyDescent="0.25"/>
    <row r="129" s="62" customFormat="1" x14ac:dyDescent="0.25"/>
    <row r="130" s="62" customFormat="1" x14ac:dyDescent="0.25"/>
    <row r="131" s="62" customFormat="1" x14ac:dyDescent="0.25"/>
    <row r="132" s="62" customFormat="1" x14ac:dyDescent="0.25"/>
    <row r="133" s="62" customFormat="1" x14ac:dyDescent="0.25"/>
    <row r="134" s="62" customFormat="1" x14ac:dyDescent="0.25"/>
    <row r="135" s="62" customFormat="1" x14ac:dyDescent="0.25"/>
    <row r="136" s="62" customFormat="1" x14ac:dyDescent="0.25"/>
    <row r="137" s="62" customFormat="1" x14ac:dyDescent="0.25"/>
    <row r="138" s="62" customFormat="1" x14ac:dyDescent="0.25"/>
    <row r="139" s="62" customFormat="1" x14ac:dyDescent="0.25"/>
    <row r="140" s="62" customFormat="1" x14ac:dyDescent="0.25"/>
    <row r="141" s="62" customFormat="1" x14ac:dyDescent="0.25"/>
    <row r="142" s="62" customFormat="1" x14ac:dyDescent="0.25"/>
    <row r="143" s="62" customFormat="1" x14ac:dyDescent="0.25"/>
    <row r="144" s="62" customFormat="1" x14ac:dyDescent="0.25"/>
    <row r="145" s="62" customFormat="1" x14ac:dyDescent="0.25"/>
    <row r="146" s="62" customFormat="1" x14ac:dyDescent="0.25"/>
    <row r="147" s="62" customFormat="1" x14ac:dyDescent="0.25"/>
    <row r="148" s="62" customFormat="1" x14ac:dyDescent="0.25"/>
    <row r="149" s="62" customFormat="1" x14ac:dyDescent="0.25"/>
    <row r="150" s="62" customFormat="1" x14ac:dyDescent="0.25"/>
    <row r="151" s="62" customFormat="1" x14ac:dyDescent="0.25"/>
    <row r="152" s="62" customFormat="1" x14ac:dyDescent="0.25"/>
    <row r="153" s="62" customFormat="1" x14ac:dyDescent="0.25"/>
    <row r="154" s="62" customFormat="1" x14ac:dyDescent="0.25"/>
    <row r="155" s="62" customFormat="1" x14ac:dyDescent="0.25"/>
    <row r="156" s="62" customFormat="1" x14ac:dyDescent="0.25"/>
    <row r="157" s="62" customFormat="1" x14ac:dyDescent="0.25"/>
    <row r="158" s="62" customFormat="1" x14ac:dyDescent="0.25"/>
    <row r="159" s="62" customFormat="1" x14ac:dyDescent="0.25"/>
    <row r="160" s="62" customFormat="1" x14ac:dyDescent="0.25"/>
    <row r="161" s="62" customFormat="1" x14ac:dyDescent="0.25"/>
    <row r="162" s="62" customFormat="1" x14ac:dyDescent="0.25"/>
    <row r="163" s="62" customFormat="1" x14ac:dyDescent="0.25"/>
    <row r="164" s="62" customFormat="1" x14ac:dyDescent="0.25"/>
    <row r="165" s="62" customFormat="1" x14ac:dyDescent="0.25"/>
    <row r="166" s="62" customFormat="1" x14ac:dyDescent="0.25"/>
    <row r="167" s="62" customFormat="1" x14ac:dyDescent="0.25"/>
    <row r="168" s="62" customFormat="1" x14ac:dyDescent="0.25"/>
    <row r="169" s="62" customFormat="1" x14ac:dyDescent="0.25"/>
    <row r="170" s="62" customFormat="1" x14ac:dyDescent="0.25"/>
    <row r="171" s="62" customFormat="1" x14ac:dyDescent="0.25"/>
    <row r="172" s="62" customFormat="1" x14ac:dyDescent="0.25"/>
    <row r="173" s="62" customFormat="1" x14ac:dyDescent="0.25"/>
    <row r="174" s="62" customFormat="1" x14ac:dyDescent="0.25"/>
    <row r="175" s="62" customFormat="1" x14ac:dyDescent="0.25"/>
    <row r="176" s="62" customFormat="1" x14ac:dyDescent="0.25"/>
    <row r="177" s="62" customFormat="1" x14ac:dyDescent="0.25"/>
    <row r="178" s="62" customFormat="1" x14ac:dyDescent="0.25"/>
    <row r="179" s="62" customFormat="1" x14ac:dyDescent="0.25"/>
    <row r="180" s="62" customFormat="1" x14ac:dyDescent="0.25"/>
    <row r="181" s="62" customFormat="1" x14ac:dyDescent="0.25"/>
    <row r="182" s="62" customFormat="1" x14ac:dyDescent="0.25"/>
    <row r="183" s="62" customFormat="1" x14ac:dyDescent="0.25"/>
    <row r="184" s="62" customFormat="1" x14ac:dyDescent="0.25"/>
    <row r="185" s="62" customFormat="1" x14ac:dyDescent="0.25"/>
    <row r="186" s="62" customFormat="1" x14ac:dyDescent="0.25"/>
    <row r="187" s="62" customFormat="1" x14ac:dyDescent="0.25"/>
    <row r="188" s="62" customFormat="1" x14ac:dyDescent="0.25"/>
    <row r="189" s="62" customFormat="1" x14ac:dyDescent="0.25"/>
    <row r="190" s="62" customFormat="1" x14ac:dyDescent="0.25"/>
    <row r="191" s="62" customFormat="1" x14ac:dyDescent="0.25"/>
    <row r="192" s="62" customFormat="1" x14ac:dyDescent="0.25"/>
    <row r="193" s="62" customFormat="1" x14ac:dyDescent="0.25"/>
    <row r="194" s="62" customFormat="1" x14ac:dyDescent="0.25"/>
    <row r="195" s="62" customFormat="1" x14ac:dyDescent="0.25"/>
    <row r="196" s="62" customFormat="1" x14ac:dyDescent="0.25"/>
    <row r="197" s="62" customFormat="1" x14ac:dyDescent="0.25"/>
    <row r="198" s="62" customFormat="1" x14ac:dyDescent="0.25"/>
    <row r="199" s="62" customFormat="1" x14ac:dyDescent="0.25"/>
    <row r="200" s="62" customFormat="1" x14ac:dyDescent="0.25"/>
    <row r="201" s="62" customFormat="1" x14ac:dyDescent="0.25"/>
    <row r="202" s="62" customFormat="1" x14ac:dyDescent="0.25"/>
    <row r="203" s="62" customFormat="1" x14ac:dyDescent="0.25"/>
    <row r="204" s="62" customFormat="1" x14ac:dyDescent="0.25"/>
    <row r="205" s="62" customFormat="1" x14ac:dyDescent="0.25"/>
    <row r="206" s="62" customFormat="1" x14ac:dyDescent="0.25"/>
    <row r="207" s="62" customFormat="1" x14ac:dyDescent="0.25"/>
    <row r="208" s="62" customFormat="1" x14ac:dyDescent="0.25"/>
    <row r="209" s="62" customFormat="1" x14ac:dyDescent="0.25"/>
    <row r="210" s="62" customFormat="1" x14ac:dyDescent="0.25"/>
    <row r="211" s="62" customFormat="1" x14ac:dyDescent="0.25"/>
    <row r="212" s="62" customFormat="1" x14ac:dyDescent="0.25"/>
    <row r="213" s="62" customFormat="1" x14ac:dyDescent="0.25"/>
    <row r="214" s="62" customFormat="1" x14ac:dyDescent="0.25"/>
    <row r="215" s="62" customFormat="1" x14ac:dyDescent="0.25"/>
    <row r="216" s="62" customFormat="1" x14ac:dyDescent="0.25"/>
    <row r="217" s="62" customFormat="1" x14ac:dyDescent="0.25"/>
    <row r="218" s="62" customFormat="1" x14ac:dyDescent="0.25"/>
    <row r="219" s="62" customFormat="1" x14ac:dyDescent="0.25"/>
    <row r="220" s="62" customFormat="1" x14ac:dyDescent="0.25"/>
    <row r="221" s="62" customFormat="1" x14ac:dyDescent="0.25"/>
    <row r="222" s="62" customFormat="1" x14ac:dyDescent="0.25"/>
    <row r="223" s="62" customFormat="1" x14ac:dyDescent="0.25"/>
    <row r="224" s="62" customFormat="1" x14ac:dyDescent="0.25"/>
    <row r="225" s="62" customFormat="1" x14ac:dyDescent="0.25"/>
    <row r="226" s="62" customFormat="1" x14ac:dyDescent="0.25"/>
    <row r="227" s="62" customFormat="1" x14ac:dyDescent="0.25"/>
    <row r="228" s="62" customFormat="1" x14ac:dyDescent="0.25"/>
    <row r="229" s="62" customFormat="1" x14ac:dyDescent="0.25"/>
    <row r="230" s="62" customFormat="1" x14ac:dyDescent="0.25"/>
    <row r="231" s="62" customFormat="1" x14ac:dyDescent="0.25"/>
    <row r="232" s="62" customFormat="1" x14ac:dyDescent="0.25"/>
    <row r="233" s="62" customFormat="1" x14ac:dyDescent="0.25"/>
    <row r="234" s="62" customFormat="1" x14ac:dyDescent="0.25"/>
    <row r="235" s="62" customFormat="1" x14ac:dyDescent="0.25"/>
    <row r="236" s="62" customFormat="1" x14ac:dyDescent="0.25"/>
    <row r="237" s="62" customFormat="1" x14ac:dyDescent="0.25"/>
    <row r="238" s="62" customFormat="1" x14ac:dyDescent="0.25"/>
    <row r="239" s="62" customFormat="1" x14ac:dyDescent="0.25"/>
    <row r="240" s="62" customFormat="1" x14ac:dyDescent="0.25"/>
    <row r="241" s="62" customFormat="1" x14ac:dyDescent="0.25"/>
    <row r="242" s="62" customFormat="1" x14ac:dyDescent="0.25"/>
    <row r="243" s="62" customFormat="1" x14ac:dyDescent="0.25"/>
    <row r="244" s="62" customFormat="1" x14ac:dyDescent="0.25"/>
    <row r="245" s="62" customFormat="1" x14ac:dyDescent="0.25"/>
    <row r="246" s="62" customFormat="1" x14ac:dyDescent="0.25"/>
    <row r="247" s="62" customFormat="1" x14ac:dyDescent="0.25"/>
    <row r="248" s="62" customFormat="1" x14ac:dyDescent="0.25"/>
    <row r="249" s="62" customFormat="1" x14ac:dyDescent="0.25"/>
    <row r="250" s="62" customFormat="1" x14ac:dyDescent="0.25"/>
    <row r="251" s="62" customFormat="1" x14ac:dyDescent="0.25"/>
    <row r="252" s="62" customFormat="1" x14ac:dyDescent="0.25"/>
    <row r="253" s="62" customFormat="1" x14ac:dyDescent="0.25"/>
    <row r="254" s="62" customFormat="1" x14ac:dyDescent="0.25"/>
    <row r="255" s="62" customFormat="1" x14ac:dyDescent="0.25"/>
    <row r="256" s="62" customFormat="1" x14ac:dyDescent="0.25"/>
    <row r="257" s="62" customFormat="1" x14ac:dyDescent="0.25"/>
    <row r="258" s="62" customFormat="1" x14ac:dyDescent="0.25"/>
    <row r="259" s="62" customFormat="1" x14ac:dyDescent="0.25"/>
    <row r="260" s="62" customFormat="1" x14ac:dyDescent="0.25"/>
    <row r="261" s="62" customFormat="1" x14ac:dyDescent="0.25"/>
    <row r="262" s="62" customFormat="1" x14ac:dyDescent="0.25"/>
    <row r="263" s="62" customFormat="1" x14ac:dyDescent="0.25"/>
    <row r="264" s="62" customFormat="1" x14ac:dyDescent="0.25"/>
    <row r="265" s="62" customFormat="1" x14ac:dyDescent="0.25"/>
    <row r="266" s="62" customFormat="1" x14ac:dyDescent="0.25"/>
    <row r="267" s="62" customFormat="1" x14ac:dyDescent="0.25"/>
    <row r="268" s="62" customFormat="1" x14ac:dyDescent="0.25"/>
    <row r="269" s="62" customFormat="1" x14ac:dyDescent="0.25"/>
    <row r="270" s="62" customFormat="1" x14ac:dyDescent="0.25"/>
    <row r="271" s="62" customFormat="1" x14ac:dyDescent="0.25"/>
    <row r="272" s="62" customFormat="1" x14ac:dyDescent="0.25"/>
    <row r="273" s="62" customFormat="1" x14ac:dyDescent="0.25"/>
    <row r="274" s="62" customFormat="1" x14ac:dyDescent="0.25"/>
    <row r="275" s="62" customFormat="1" x14ac:dyDescent="0.25"/>
    <row r="276" s="62" customFormat="1" x14ac:dyDescent="0.25"/>
    <row r="277" s="62" customFormat="1" x14ac:dyDescent="0.25"/>
    <row r="278" s="62" customFormat="1" x14ac:dyDescent="0.25"/>
    <row r="279" s="62" customFormat="1" x14ac:dyDescent="0.25"/>
    <row r="280" s="62" customFormat="1" x14ac:dyDescent="0.25"/>
    <row r="281" s="62" customFormat="1" x14ac:dyDescent="0.25"/>
    <row r="282" s="62" customFormat="1" x14ac:dyDescent="0.25"/>
    <row r="283" s="62" customFormat="1" x14ac:dyDescent="0.25"/>
    <row r="284" s="62" customFormat="1" x14ac:dyDescent="0.25"/>
    <row r="285" s="62" customFormat="1" x14ac:dyDescent="0.25"/>
    <row r="286" s="62" customFormat="1" x14ac:dyDescent="0.25"/>
    <row r="287" s="62" customFormat="1" x14ac:dyDescent="0.25"/>
    <row r="288" s="62" customFormat="1" x14ac:dyDescent="0.25"/>
    <row r="289" s="62" customFormat="1" x14ac:dyDescent="0.25"/>
    <row r="290" s="62" customFormat="1" x14ac:dyDescent="0.25"/>
    <row r="291" s="62" customFormat="1" x14ac:dyDescent="0.25"/>
    <row r="292" s="62" customFormat="1" x14ac:dyDescent="0.25"/>
    <row r="293" s="62" customFormat="1" x14ac:dyDescent="0.25"/>
    <row r="294" s="62" customFormat="1" x14ac:dyDescent="0.25"/>
    <row r="295" s="62" customFormat="1" x14ac:dyDescent="0.25"/>
    <row r="296" s="62" customFormat="1" x14ac:dyDescent="0.25"/>
    <row r="297" s="62" customFormat="1" x14ac:dyDescent="0.25"/>
    <row r="298" s="62" customFormat="1" x14ac:dyDescent="0.25"/>
    <row r="299" s="62" customFormat="1" x14ac:dyDescent="0.25"/>
    <row r="300" s="62" customFormat="1" x14ac:dyDescent="0.25"/>
    <row r="301" s="62" customFormat="1" x14ac:dyDescent="0.25"/>
    <row r="302" s="62" customFormat="1" x14ac:dyDescent="0.25"/>
    <row r="303" s="62" customFormat="1" x14ac:dyDescent="0.25"/>
    <row r="304" s="62" customFormat="1" x14ac:dyDescent="0.25"/>
    <row r="305" s="62" customFormat="1" x14ac:dyDescent="0.25"/>
    <row r="306" s="62" customFormat="1" x14ac:dyDescent="0.25"/>
    <row r="307" s="62" customFormat="1" x14ac:dyDescent="0.25"/>
    <row r="308" s="62" customFormat="1" x14ac:dyDescent="0.25"/>
    <row r="309" s="62" customFormat="1" x14ac:dyDescent="0.25"/>
    <row r="310" s="62" customFormat="1" x14ac:dyDescent="0.25"/>
    <row r="311" s="62" customFormat="1" x14ac:dyDescent="0.25"/>
    <row r="312" s="62" customFormat="1" x14ac:dyDescent="0.25"/>
    <row r="313" s="62" customFormat="1" x14ac:dyDescent="0.25"/>
    <row r="314" s="62" customFormat="1" x14ac:dyDescent="0.25"/>
    <row r="315" s="62" customFormat="1" x14ac:dyDescent="0.25"/>
    <row r="316" s="62" customFormat="1" x14ac:dyDescent="0.25"/>
    <row r="317" s="62" customFormat="1" x14ac:dyDescent="0.25"/>
    <row r="318" s="62" customFormat="1" x14ac:dyDescent="0.25"/>
    <row r="319" s="62" customFormat="1" x14ac:dyDescent="0.25"/>
    <row r="320" s="62" customFormat="1" x14ac:dyDescent="0.25"/>
    <row r="321" s="62" customFormat="1" x14ac:dyDescent="0.25"/>
    <row r="322" s="62" customFormat="1" x14ac:dyDescent="0.25"/>
    <row r="323" s="62" customFormat="1" x14ac:dyDescent="0.25"/>
    <row r="324" s="62" customFormat="1" x14ac:dyDescent="0.25"/>
    <row r="325" s="62" customFormat="1" x14ac:dyDescent="0.25"/>
    <row r="326" s="62" customFormat="1" x14ac:dyDescent="0.25"/>
    <row r="327" s="62" customFormat="1" x14ac:dyDescent="0.25"/>
    <row r="328" s="62" customFormat="1" x14ac:dyDescent="0.25"/>
    <row r="329" s="62" customFormat="1" x14ac:dyDescent="0.25"/>
    <row r="330" s="62" customFormat="1" x14ac:dyDescent="0.25"/>
    <row r="331" s="62" customFormat="1" x14ac:dyDescent="0.25"/>
    <row r="332" s="62" customFormat="1" x14ac:dyDescent="0.25"/>
    <row r="333" s="62" customFormat="1" x14ac:dyDescent="0.25"/>
    <row r="334" s="62" customFormat="1" x14ac:dyDescent="0.25"/>
    <row r="335" s="62" customFormat="1" x14ac:dyDescent="0.25"/>
    <row r="336" s="62" customFormat="1" x14ac:dyDescent="0.25"/>
    <row r="337" s="62" customFormat="1" x14ac:dyDescent="0.25"/>
    <row r="338" s="62" customFormat="1" x14ac:dyDescent="0.25"/>
    <row r="339" s="62" customFormat="1" x14ac:dyDescent="0.25"/>
    <row r="340" s="62" customFormat="1" x14ac:dyDescent="0.25"/>
    <row r="341" s="62" customFormat="1" x14ac:dyDescent="0.25"/>
    <row r="342" s="62" customFormat="1" x14ac:dyDescent="0.25"/>
    <row r="343" s="62" customFormat="1" x14ac:dyDescent="0.25"/>
    <row r="344" s="62" customFormat="1" x14ac:dyDescent="0.25"/>
    <row r="345" s="62" customFormat="1" x14ac:dyDescent="0.25"/>
    <row r="346" s="62" customFormat="1" x14ac:dyDescent="0.25"/>
    <row r="347" s="62" customFormat="1" x14ac:dyDescent="0.25"/>
    <row r="348" s="62" customFormat="1" x14ac:dyDescent="0.25"/>
    <row r="349" s="62" customFormat="1" x14ac:dyDescent="0.25"/>
    <row r="350" s="62" customFormat="1" x14ac:dyDescent="0.25"/>
    <row r="351" s="62" customFormat="1" x14ac:dyDescent="0.25"/>
    <row r="352" s="62" customFormat="1" x14ac:dyDescent="0.25"/>
    <row r="353" s="62" customFormat="1" x14ac:dyDescent="0.25"/>
    <row r="354" s="62" customFormat="1" x14ac:dyDescent="0.25"/>
    <row r="355" s="62" customFormat="1" x14ac:dyDescent="0.25"/>
    <row r="356" s="62" customFormat="1" x14ac:dyDescent="0.25"/>
    <row r="357" s="62" customFormat="1" x14ac:dyDescent="0.25"/>
    <row r="358" s="62" customFormat="1" x14ac:dyDescent="0.25"/>
    <row r="359" s="62" customFormat="1" x14ac:dyDescent="0.25"/>
    <row r="360" s="62" customFormat="1" x14ac:dyDescent="0.25"/>
    <row r="361" s="62" customFormat="1" x14ac:dyDescent="0.25"/>
    <row r="362" s="62" customFormat="1" x14ac:dyDescent="0.25"/>
    <row r="363" s="62" customFormat="1" x14ac:dyDescent="0.25"/>
    <row r="364" s="62" customFormat="1" x14ac:dyDescent="0.25"/>
    <row r="365" s="62" customFormat="1" x14ac:dyDescent="0.25"/>
    <row r="366" s="62" customFormat="1" x14ac:dyDescent="0.25"/>
    <row r="367" s="62" customFormat="1" x14ac:dyDescent="0.25"/>
    <row r="368" s="62" customFormat="1" x14ac:dyDescent="0.25"/>
    <row r="369" s="62" customFormat="1" x14ac:dyDescent="0.25"/>
    <row r="370" s="62" customFormat="1" x14ac:dyDescent="0.25"/>
    <row r="371" s="62" customFormat="1" x14ac:dyDescent="0.25"/>
    <row r="372" s="62" customFormat="1" x14ac:dyDescent="0.25"/>
    <row r="373" s="62" customFormat="1" x14ac:dyDescent="0.25"/>
    <row r="374" s="62" customFormat="1" x14ac:dyDescent="0.25"/>
    <row r="375" s="62" customFormat="1" x14ac:dyDescent="0.25"/>
    <row r="376" s="62" customFormat="1" x14ac:dyDescent="0.25"/>
    <row r="377" s="62" customFormat="1" x14ac:dyDescent="0.25"/>
    <row r="378" s="62" customFormat="1" x14ac:dyDescent="0.25"/>
    <row r="379" s="62" customFormat="1" x14ac:dyDescent="0.25"/>
    <row r="380" s="62" customFormat="1" x14ac:dyDescent="0.25"/>
    <row r="381" s="62" customFormat="1" x14ac:dyDescent="0.25"/>
    <row r="382" s="62" customFormat="1" x14ac:dyDescent="0.25"/>
    <row r="383" s="62" customFormat="1" x14ac:dyDescent="0.25"/>
    <row r="384" s="62" customFormat="1" x14ac:dyDescent="0.25"/>
    <row r="385" s="62" customFormat="1" x14ac:dyDescent="0.25"/>
    <row r="386" s="62" customFormat="1" x14ac:dyDescent="0.25"/>
    <row r="387" s="62" customFormat="1" x14ac:dyDescent="0.25"/>
    <row r="388" s="62" customFormat="1" x14ac:dyDescent="0.25"/>
    <row r="389" s="62" customFormat="1" x14ac:dyDescent="0.25"/>
    <row r="390" s="62" customFormat="1" x14ac:dyDescent="0.25"/>
    <row r="391" s="62" customFormat="1" x14ac:dyDescent="0.25"/>
    <row r="392" s="62" customFormat="1" x14ac:dyDescent="0.25"/>
    <row r="393" s="62" customFormat="1" x14ac:dyDescent="0.25"/>
    <row r="394" s="62" customFormat="1" x14ac:dyDescent="0.25"/>
    <row r="395" s="62" customFormat="1" x14ac:dyDescent="0.25"/>
    <row r="396" s="62" customFormat="1" x14ac:dyDescent="0.25"/>
    <row r="397" s="62" customFormat="1" x14ac:dyDescent="0.25"/>
    <row r="398" s="62" customFormat="1" x14ac:dyDescent="0.25"/>
    <row r="399" s="62" customFormat="1" x14ac:dyDescent="0.25"/>
    <row r="400" s="62" customFormat="1" x14ac:dyDescent="0.25"/>
    <row r="401" s="62" customFormat="1" x14ac:dyDescent="0.25"/>
    <row r="402" s="62" customFormat="1" x14ac:dyDescent="0.25"/>
    <row r="403" s="62" customFormat="1" x14ac:dyDescent="0.25"/>
    <row r="404" s="62" customFormat="1" x14ac:dyDescent="0.25"/>
    <row r="405" s="62" customFormat="1" x14ac:dyDescent="0.25"/>
    <row r="406" s="62" customFormat="1" x14ac:dyDescent="0.25"/>
    <row r="407" s="62" customFormat="1" x14ac:dyDescent="0.25"/>
    <row r="408" s="62" customFormat="1" x14ac:dyDescent="0.25"/>
    <row r="409" s="62" customFormat="1" x14ac:dyDescent="0.25"/>
    <row r="410" s="62" customFormat="1" x14ac:dyDescent="0.25"/>
    <row r="411" s="62" customFormat="1" x14ac:dyDescent="0.25"/>
    <row r="412" s="62" customFormat="1" x14ac:dyDescent="0.25"/>
    <row r="413" s="62" customFormat="1" x14ac:dyDescent="0.25"/>
    <row r="414" s="62" customFormat="1" x14ac:dyDescent="0.25"/>
    <row r="415" s="62" customFormat="1" x14ac:dyDescent="0.25"/>
    <row r="416" s="62" customFormat="1" x14ac:dyDescent="0.25"/>
    <row r="417" s="62" customFormat="1" x14ac:dyDescent="0.25"/>
    <row r="418" s="62" customFormat="1" x14ac:dyDescent="0.25"/>
    <row r="419" s="62" customFormat="1" x14ac:dyDescent="0.25"/>
    <row r="420" s="62" customFormat="1" x14ac:dyDescent="0.25"/>
    <row r="421" s="62" customFormat="1" x14ac:dyDescent="0.25"/>
    <row r="422" s="62" customFormat="1" x14ac:dyDescent="0.25"/>
    <row r="423" s="62" customFormat="1" x14ac:dyDescent="0.25"/>
    <row r="424" s="62" customFormat="1" x14ac:dyDescent="0.25"/>
    <row r="425" s="62" customFormat="1" x14ac:dyDescent="0.25"/>
    <row r="426" s="62" customFormat="1" x14ac:dyDescent="0.25"/>
    <row r="427" s="62" customFormat="1" x14ac:dyDescent="0.25"/>
    <row r="428" s="62" customFormat="1" x14ac:dyDescent="0.25"/>
    <row r="429" s="62" customFormat="1" x14ac:dyDescent="0.25"/>
    <row r="430" s="62" customFormat="1" x14ac:dyDescent="0.25"/>
    <row r="431" s="62" customFormat="1" x14ac:dyDescent="0.25"/>
    <row r="432" s="62" customFormat="1" x14ac:dyDescent="0.25"/>
    <row r="433" s="62" customFormat="1" x14ac:dyDescent="0.25"/>
    <row r="434" s="62" customFormat="1" x14ac:dyDescent="0.25"/>
    <row r="435" s="62" customFormat="1" x14ac:dyDescent="0.25"/>
    <row r="436" s="62" customFormat="1" x14ac:dyDescent="0.25"/>
    <row r="437" s="62" customFormat="1" x14ac:dyDescent="0.25"/>
    <row r="438" s="62" customFormat="1" x14ac:dyDescent="0.25"/>
    <row r="439" s="62" customFormat="1" x14ac:dyDescent="0.25"/>
    <row r="440" s="62" customFormat="1" x14ac:dyDescent="0.25"/>
    <row r="441" s="62" customFormat="1" x14ac:dyDescent="0.25"/>
    <row r="442" s="62" customFormat="1" x14ac:dyDescent="0.25"/>
    <row r="443" s="62" customFormat="1" x14ac:dyDescent="0.25"/>
    <row r="444" s="62" customFormat="1" x14ac:dyDescent="0.25"/>
    <row r="445" s="62" customFormat="1" x14ac:dyDescent="0.25"/>
    <row r="446" s="62" customFormat="1" x14ac:dyDescent="0.25"/>
    <row r="447" s="62" customFormat="1" x14ac:dyDescent="0.25"/>
    <row r="448" s="62" customFormat="1" x14ac:dyDescent="0.25"/>
    <row r="449" s="62" customFormat="1" x14ac:dyDescent="0.25"/>
    <row r="450" s="62" customFormat="1" x14ac:dyDescent="0.25"/>
    <row r="451" s="62" customFormat="1" x14ac:dyDescent="0.25"/>
    <row r="452" s="62" customFormat="1" x14ac:dyDescent="0.25"/>
    <row r="453" s="62" customFormat="1" x14ac:dyDescent="0.25"/>
    <row r="454" s="62" customFormat="1" x14ac:dyDescent="0.25"/>
    <row r="455" s="62" customFormat="1" x14ac:dyDescent="0.25"/>
    <row r="456" s="62" customFormat="1" x14ac:dyDescent="0.25"/>
    <row r="457" s="62" customFormat="1" x14ac:dyDescent="0.25"/>
    <row r="458" s="62" customFormat="1" x14ac:dyDescent="0.25"/>
    <row r="459" s="62" customFormat="1" x14ac:dyDescent="0.25"/>
    <row r="460" s="62" customFormat="1" x14ac:dyDescent="0.25"/>
    <row r="461" s="62" customFormat="1" x14ac:dyDescent="0.25"/>
    <row r="462" s="62" customFormat="1" x14ac:dyDescent="0.25"/>
    <row r="463" s="62" customFormat="1" x14ac:dyDescent="0.25"/>
    <row r="464" s="62" customFormat="1" x14ac:dyDescent="0.25"/>
    <row r="465" s="62" customFormat="1" x14ac:dyDescent="0.25"/>
    <row r="466" s="62" customFormat="1" x14ac:dyDescent="0.25"/>
    <row r="467" s="62" customFormat="1" x14ac:dyDescent="0.25"/>
    <row r="468" s="62" customFormat="1" x14ac:dyDescent="0.25"/>
    <row r="469" s="62" customFormat="1" x14ac:dyDescent="0.25"/>
    <row r="470" s="62" customFormat="1" x14ac:dyDescent="0.25"/>
    <row r="471" s="62" customFormat="1" x14ac:dyDescent="0.25"/>
    <row r="472" s="62" customFormat="1" x14ac:dyDescent="0.25"/>
    <row r="473" s="62" customFormat="1" x14ac:dyDescent="0.25"/>
    <row r="474" s="62" customFormat="1" x14ac:dyDescent="0.25"/>
    <row r="475" s="62" customFormat="1" x14ac:dyDescent="0.25"/>
    <row r="476" s="62" customFormat="1" x14ac:dyDescent="0.25"/>
    <row r="477" s="62" customFormat="1" x14ac:dyDescent="0.25"/>
    <row r="478" s="62" customFormat="1" x14ac:dyDescent="0.25"/>
    <row r="479" s="62" customFormat="1" x14ac:dyDescent="0.25"/>
    <row r="480" s="62" customFormat="1" x14ac:dyDescent="0.25"/>
    <row r="481" s="62" customFormat="1" x14ac:dyDescent="0.25"/>
    <row r="482" s="62" customFormat="1" x14ac:dyDescent="0.25"/>
    <row r="483" s="62" customFormat="1" x14ac:dyDescent="0.25"/>
    <row r="484" s="62" customFormat="1" x14ac:dyDescent="0.25"/>
    <row r="485" s="62" customFormat="1" x14ac:dyDescent="0.25"/>
    <row r="486" s="62" customFormat="1" x14ac:dyDescent="0.25"/>
    <row r="487" s="62" customFormat="1" x14ac:dyDescent="0.25"/>
    <row r="488" s="62" customFormat="1" x14ac:dyDescent="0.25"/>
    <row r="489" s="62" customFormat="1" x14ac:dyDescent="0.25"/>
    <row r="490" s="62" customFormat="1" x14ac:dyDescent="0.25"/>
    <row r="491" s="62" customFormat="1" x14ac:dyDescent="0.25"/>
    <row r="492" s="62" customFormat="1" x14ac:dyDescent="0.25"/>
    <row r="493" s="62" customFormat="1" x14ac:dyDescent="0.25"/>
    <row r="494" s="62" customFormat="1" x14ac:dyDescent="0.25"/>
    <row r="495" s="62" customFormat="1" x14ac:dyDescent="0.25"/>
    <row r="496" s="62" customFormat="1" x14ac:dyDescent="0.25"/>
    <row r="497" s="62" customFormat="1" x14ac:dyDescent="0.25"/>
    <row r="498" s="62" customFormat="1" x14ac:dyDescent="0.25"/>
    <row r="499" s="62" customFormat="1" x14ac:dyDescent="0.25"/>
    <row r="500" s="62" customFormat="1" x14ac:dyDescent="0.25"/>
    <row r="501" s="62" customFormat="1" x14ac:dyDescent="0.25"/>
    <row r="502" s="62" customFormat="1" x14ac:dyDescent="0.25"/>
    <row r="503" s="62" customFormat="1" x14ac:dyDescent="0.25"/>
    <row r="504" s="62" customFormat="1" x14ac:dyDescent="0.25"/>
    <row r="505" s="62" customFormat="1" x14ac:dyDescent="0.25"/>
    <row r="506" s="62" customFormat="1" x14ac:dyDescent="0.25"/>
    <row r="507" s="62" customFormat="1" x14ac:dyDescent="0.25"/>
    <row r="508" s="62" customFormat="1" x14ac:dyDescent="0.25"/>
    <row r="509" s="62" customFormat="1" x14ac:dyDescent="0.25"/>
    <row r="510" s="62" customFormat="1" x14ac:dyDescent="0.25"/>
    <row r="511" s="62" customFormat="1" x14ac:dyDescent="0.25"/>
    <row r="512" s="62" customFormat="1" x14ac:dyDescent="0.25"/>
    <row r="513" s="62" customFormat="1" x14ac:dyDescent="0.25"/>
    <row r="514" s="62" customFormat="1" x14ac:dyDescent="0.25"/>
    <row r="515" s="62" customFormat="1" x14ac:dyDescent="0.25"/>
    <row r="516" s="62" customFormat="1" x14ac:dyDescent="0.25"/>
    <row r="517" s="62" customFormat="1" x14ac:dyDescent="0.25"/>
    <row r="518" s="62" customFormat="1" x14ac:dyDescent="0.25"/>
    <row r="519" s="62" customFormat="1" x14ac:dyDescent="0.25"/>
    <row r="520" s="62" customFormat="1" x14ac:dyDescent="0.25"/>
    <row r="521" s="62" customFormat="1" x14ac:dyDescent="0.25"/>
    <row r="522" s="62" customFormat="1" x14ac:dyDescent="0.25"/>
    <row r="523" s="62" customFormat="1" x14ac:dyDescent="0.25"/>
    <row r="524" s="62" customFormat="1" x14ac:dyDescent="0.25"/>
    <row r="525" s="62" customFormat="1" x14ac:dyDescent="0.25"/>
    <row r="526" s="62" customFormat="1" x14ac:dyDescent="0.25"/>
    <row r="527" s="62" customFormat="1" x14ac:dyDescent="0.25"/>
    <row r="528" s="62" customFormat="1" x14ac:dyDescent="0.25"/>
    <row r="529" s="62" customFormat="1" x14ac:dyDescent="0.25"/>
    <row r="530" s="62" customFormat="1" x14ac:dyDescent="0.25"/>
    <row r="531" s="62" customFormat="1" x14ac:dyDescent="0.25"/>
    <row r="532" s="62" customFormat="1" x14ac:dyDescent="0.25"/>
    <row r="533" s="62" customFormat="1" x14ac:dyDescent="0.25"/>
    <row r="534" s="62" customFormat="1" x14ac:dyDescent="0.25"/>
    <row r="535" s="62" customFormat="1" x14ac:dyDescent="0.25"/>
    <row r="536" s="62" customFormat="1" x14ac:dyDescent="0.25"/>
    <row r="537" s="62" customFormat="1" x14ac:dyDescent="0.25"/>
    <row r="538" s="62" customFormat="1" x14ac:dyDescent="0.25"/>
    <row r="539" s="62" customFormat="1" x14ac:dyDescent="0.25"/>
    <row r="540" s="62" customFormat="1" x14ac:dyDescent="0.25"/>
    <row r="541" s="62" customFormat="1" x14ac:dyDescent="0.25"/>
    <row r="542" s="62" customFormat="1" x14ac:dyDescent="0.25"/>
    <row r="543" s="62" customFormat="1" x14ac:dyDescent="0.25"/>
    <row r="544" s="62" customFormat="1" x14ac:dyDescent="0.25"/>
    <row r="545" s="62" customFormat="1" x14ac:dyDescent="0.25"/>
    <row r="546" s="62" customFormat="1" x14ac:dyDescent="0.25"/>
    <row r="547" s="62" customFormat="1" x14ac:dyDescent="0.25"/>
    <row r="548" s="62" customFormat="1" x14ac:dyDescent="0.25"/>
    <row r="549" s="62" customFormat="1" x14ac:dyDescent="0.25"/>
    <row r="550" s="62" customFormat="1" x14ac:dyDescent="0.25"/>
    <row r="551" s="62" customFormat="1" x14ac:dyDescent="0.25"/>
    <row r="552" s="62" customFormat="1" x14ac:dyDescent="0.25"/>
    <row r="553" s="62" customFormat="1" x14ac:dyDescent="0.25"/>
    <row r="554" s="62" customFormat="1" x14ac:dyDescent="0.25"/>
    <row r="555" s="62" customFormat="1" x14ac:dyDescent="0.25"/>
    <row r="556" s="62" customFormat="1" x14ac:dyDescent="0.25"/>
    <row r="557" s="62" customFormat="1" x14ac:dyDescent="0.25"/>
    <row r="558" s="62" customFormat="1" x14ac:dyDescent="0.25"/>
    <row r="559" s="62" customFormat="1" x14ac:dyDescent="0.25"/>
    <row r="560" s="62" customFormat="1" x14ac:dyDescent="0.25"/>
    <row r="561" s="62" customFormat="1" x14ac:dyDescent="0.25"/>
    <row r="562" s="62" customFormat="1" x14ac:dyDescent="0.25"/>
    <row r="563" s="62" customFormat="1" x14ac:dyDescent="0.25"/>
    <row r="564" s="62" customFormat="1" x14ac:dyDescent="0.25"/>
    <row r="565" s="62" customFormat="1" x14ac:dyDescent="0.25"/>
    <row r="566" s="62" customFormat="1" x14ac:dyDescent="0.25"/>
    <row r="567" s="62" customFormat="1" x14ac:dyDescent="0.25"/>
    <row r="568" s="62" customFormat="1" x14ac:dyDescent="0.25"/>
    <row r="569" s="62" customFormat="1" x14ac:dyDescent="0.25"/>
    <row r="570" s="62" customFormat="1" x14ac:dyDescent="0.25"/>
    <row r="571" s="62" customFormat="1" x14ac:dyDescent="0.25"/>
    <row r="572" s="62" customFormat="1" x14ac:dyDescent="0.25"/>
    <row r="573" s="62" customFormat="1" x14ac:dyDescent="0.25"/>
    <row r="574" s="62" customFormat="1" x14ac:dyDescent="0.25"/>
    <row r="575" s="62" customFormat="1" x14ac:dyDescent="0.25"/>
    <row r="576" s="62" customFormat="1" x14ac:dyDescent="0.25"/>
    <row r="577" s="62" customFormat="1" x14ac:dyDescent="0.25"/>
    <row r="578" s="62" customFormat="1" x14ac:dyDescent="0.25"/>
    <row r="579" s="62" customFormat="1" x14ac:dyDescent="0.25"/>
    <row r="580" s="62" customFormat="1" x14ac:dyDescent="0.25"/>
    <row r="581" s="62" customFormat="1" x14ac:dyDescent="0.25"/>
    <row r="582" s="62" customFormat="1" x14ac:dyDescent="0.25"/>
    <row r="583" s="62" customFormat="1" x14ac:dyDescent="0.25"/>
    <row r="584" s="62" customFormat="1" x14ac:dyDescent="0.25"/>
    <row r="585" s="62" customFormat="1" x14ac:dyDescent="0.25"/>
    <row r="586" s="62" customFormat="1" x14ac:dyDescent="0.25"/>
    <row r="587" s="62" customFormat="1" x14ac:dyDescent="0.25"/>
    <row r="588" s="62" customFormat="1" x14ac:dyDescent="0.25"/>
    <row r="589" s="62" customFormat="1" x14ac:dyDescent="0.25"/>
    <row r="590" s="62" customFormat="1" x14ac:dyDescent="0.25"/>
    <row r="591" s="62" customFormat="1" x14ac:dyDescent="0.25"/>
    <row r="592" s="62" customFormat="1" x14ac:dyDescent="0.25"/>
    <row r="593" s="62" customFormat="1" x14ac:dyDescent="0.25"/>
    <row r="594" s="62" customFormat="1" x14ac:dyDescent="0.25"/>
    <row r="595" s="62" customFormat="1" x14ac:dyDescent="0.25"/>
    <row r="596" s="62" customFormat="1" x14ac:dyDescent="0.25"/>
    <row r="597" s="62" customFormat="1" x14ac:dyDescent="0.25"/>
    <row r="598" s="62" customFormat="1" x14ac:dyDescent="0.25"/>
    <row r="599" s="62" customFormat="1" x14ac:dyDescent="0.25"/>
    <row r="600" s="62" customFormat="1" x14ac:dyDescent="0.25"/>
    <row r="601" s="62" customFormat="1" x14ac:dyDescent="0.25"/>
    <row r="602" s="62" customFormat="1" x14ac:dyDescent="0.25"/>
    <row r="603" s="62" customFormat="1" x14ac:dyDescent="0.25"/>
    <row r="604" s="62" customFormat="1" x14ac:dyDescent="0.25"/>
    <row r="605" s="62" customFormat="1" x14ac:dyDescent="0.25"/>
    <row r="606" s="62" customFormat="1" x14ac:dyDescent="0.25"/>
    <row r="607" s="62" customFormat="1" x14ac:dyDescent="0.25"/>
    <row r="608" s="62" customFormat="1" x14ac:dyDescent="0.25"/>
    <row r="609" s="62" customFormat="1" x14ac:dyDescent="0.25"/>
    <row r="610" s="62" customFormat="1" x14ac:dyDescent="0.25"/>
    <row r="611" s="62" customFormat="1" x14ac:dyDescent="0.25"/>
    <row r="612" s="62" customFormat="1" x14ac:dyDescent="0.25"/>
    <row r="613" s="62" customFormat="1" x14ac:dyDescent="0.25"/>
    <row r="614" s="62" customFormat="1" x14ac:dyDescent="0.25"/>
    <row r="615" s="62" customFormat="1" x14ac:dyDescent="0.25"/>
    <row r="616" s="62" customFormat="1" x14ac:dyDescent="0.25"/>
    <row r="617" s="62" customFormat="1" x14ac:dyDescent="0.25"/>
    <row r="618" s="62" customFormat="1" x14ac:dyDescent="0.25"/>
    <row r="619" s="62" customFormat="1" x14ac:dyDescent="0.25"/>
    <row r="620" s="62" customFormat="1" x14ac:dyDescent="0.25"/>
    <row r="621" s="62" customFormat="1" x14ac:dyDescent="0.25"/>
    <row r="622" s="62" customFormat="1" x14ac:dyDescent="0.25"/>
    <row r="623" s="62" customFormat="1" x14ac:dyDescent="0.25"/>
    <row r="624" s="62" customFormat="1" x14ac:dyDescent="0.25"/>
    <row r="625" s="62" customFormat="1" x14ac:dyDescent="0.25"/>
    <row r="626" s="62" customFormat="1" x14ac:dyDescent="0.25"/>
    <row r="627" s="62" customFormat="1" x14ac:dyDescent="0.25"/>
    <row r="628" s="62" customFormat="1" x14ac:dyDescent="0.25"/>
    <row r="629" s="62" customFormat="1" x14ac:dyDescent="0.25"/>
    <row r="630" s="62" customFormat="1" x14ac:dyDescent="0.25"/>
    <row r="631" s="62" customFormat="1" x14ac:dyDescent="0.25"/>
    <row r="632" s="62" customFormat="1" x14ac:dyDescent="0.25"/>
    <row r="633" s="62" customFormat="1" x14ac:dyDescent="0.25"/>
    <row r="634" s="62" customFormat="1" x14ac:dyDescent="0.25"/>
    <row r="635" s="62" customFormat="1" x14ac:dyDescent="0.25"/>
    <row r="636" s="62" customFormat="1" x14ac:dyDescent="0.25"/>
    <row r="637" s="62" customFormat="1" x14ac:dyDescent="0.25"/>
    <row r="638" s="62" customFormat="1" x14ac:dyDescent="0.25"/>
    <row r="639" s="62" customFormat="1" x14ac:dyDescent="0.25"/>
    <row r="640" s="62" customFormat="1" x14ac:dyDescent="0.25"/>
    <row r="641" s="62" customFormat="1" x14ac:dyDescent="0.25"/>
    <row r="642" s="62" customFormat="1" x14ac:dyDescent="0.25"/>
    <row r="643" s="62" customFormat="1" x14ac:dyDescent="0.25"/>
    <row r="644" s="62" customFormat="1" x14ac:dyDescent="0.25"/>
    <row r="645" s="62" customFormat="1" x14ac:dyDescent="0.25"/>
    <row r="646" s="62" customFormat="1" x14ac:dyDescent="0.25"/>
    <row r="647" s="62" customFormat="1" x14ac:dyDescent="0.25"/>
    <row r="648" s="62" customFormat="1" x14ac:dyDescent="0.25"/>
    <row r="649" s="62" customFormat="1" x14ac:dyDescent="0.25"/>
    <row r="650" s="62" customFormat="1" x14ac:dyDescent="0.25"/>
    <row r="651" s="62" customFormat="1" x14ac:dyDescent="0.25"/>
    <row r="652" s="62" customFormat="1" x14ac:dyDescent="0.25"/>
    <row r="653" s="62" customFormat="1" x14ac:dyDescent="0.25"/>
    <row r="654" s="62" customFormat="1" x14ac:dyDescent="0.25"/>
    <row r="655" s="62" customFormat="1" x14ac:dyDescent="0.25"/>
    <row r="656" s="62" customFormat="1" x14ac:dyDescent="0.25"/>
    <row r="657" s="62" customFormat="1" x14ac:dyDescent="0.25"/>
    <row r="658" s="62" customFormat="1" x14ac:dyDescent="0.25"/>
    <row r="659" s="62" customFormat="1" x14ac:dyDescent="0.25"/>
    <row r="660" s="62" customFormat="1" x14ac:dyDescent="0.25"/>
    <row r="661" s="62" customFormat="1" x14ac:dyDescent="0.25"/>
    <row r="662" s="62" customFormat="1" x14ac:dyDescent="0.25"/>
    <row r="663" s="62" customFormat="1" x14ac:dyDescent="0.25"/>
    <row r="664" s="62" customFormat="1" x14ac:dyDescent="0.25"/>
    <row r="665" s="62" customFormat="1" x14ac:dyDescent="0.25"/>
    <row r="666" s="62" customFormat="1" x14ac:dyDescent="0.25"/>
    <row r="667" s="62" customFormat="1" x14ac:dyDescent="0.25"/>
    <row r="668" s="62" customFormat="1" x14ac:dyDescent="0.25"/>
    <row r="669" s="62" customFormat="1" x14ac:dyDescent="0.25"/>
    <row r="670" s="62" customFormat="1" x14ac:dyDescent="0.25"/>
    <row r="671" s="62" customFormat="1" x14ac:dyDescent="0.25"/>
    <row r="672" s="62" customFormat="1" x14ac:dyDescent="0.25"/>
    <row r="673" s="62" customFormat="1" x14ac:dyDescent="0.25"/>
    <row r="674" s="62" customFormat="1" x14ac:dyDescent="0.25"/>
    <row r="675" s="62" customFormat="1" x14ac:dyDescent="0.25"/>
    <row r="676" s="62" customFormat="1" x14ac:dyDescent="0.25"/>
    <row r="677" s="62" customFormat="1" x14ac:dyDescent="0.25"/>
    <row r="678" s="62" customFormat="1" x14ac:dyDescent="0.25"/>
    <row r="679" s="62" customFormat="1" x14ac:dyDescent="0.25"/>
    <row r="680" s="62" customFormat="1" x14ac:dyDescent="0.25"/>
    <row r="681" s="62" customFormat="1" x14ac:dyDescent="0.25"/>
    <row r="682" s="62" customFormat="1" x14ac:dyDescent="0.25"/>
    <row r="683" s="62" customFormat="1" x14ac:dyDescent="0.25"/>
    <row r="684" s="62" customFormat="1" x14ac:dyDescent="0.25"/>
    <row r="685" s="62" customFormat="1" x14ac:dyDescent="0.25"/>
    <row r="686" s="62" customFormat="1" x14ac:dyDescent="0.25"/>
    <row r="687" s="62" customFormat="1" x14ac:dyDescent="0.25"/>
    <row r="688" s="62" customFormat="1" x14ac:dyDescent="0.25"/>
    <row r="689" s="62" customFormat="1" x14ac:dyDescent="0.25"/>
    <row r="690" s="62" customFormat="1" x14ac:dyDescent="0.25"/>
    <row r="691" s="62" customFormat="1" x14ac:dyDescent="0.25"/>
    <row r="692" s="62" customFormat="1" x14ac:dyDescent="0.25"/>
    <row r="693" s="62" customFormat="1" x14ac:dyDescent="0.25"/>
    <row r="694" s="62" customFormat="1" x14ac:dyDescent="0.25"/>
    <row r="695" s="62" customFormat="1" x14ac:dyDescent="0.25"/>
    <row r="696" s="62" customFormat="1" x14ac:dyDescent="0.25"/>
    <row r="697" s="62" customFormat="1" x14ac:dyDescent="0.25"/>
    <row r="698" s="62" customFormat="1" x14ac:dyDescent="0.25"/>
    <row r="699" s="62" customFormat="1" x14ac:dyDescent="0.25"/>
    <row r="700" s="62" customFormat="1" x14ac:dyDescent="0.25"/>
    <row r="701" s="62" customFormat="1" x14ac:dyDescent="0.25"/>
    <row r="702" s="62" customFormat="1" x14ac:dyDescent="0.25"/>
    <row r="703" s="62" customFormat="1" x14ac:dyDescent="0.25"/>
    <row r="704" s="62" customFormat="1" x14ac:dyDescent="0.25"/>
    <row r="705" s="62" customFormat="1" x14ac:dyDescent="0.25"/>
    <row r="706" s="62" customFormat="1" x14ac:dyDescent="0.25"/>
    <row r="707" s="62" customFormat="1" x14ac:dyDescent="0.25"/>
    <row r="708" s="62" customFormat="1" x14ac:dyDescent="0.25"/>
    <row r="709" s="62" customFormat="1" x14ac:dyDescent="0.25"/>
    <row r="710" s="62" customFormat="1" x14ac:dyDescent="0.25"/>
    <row r="711" s="62" customFormat="1" x14ac:dyDescent="0.25"/>
    <row r="712" s="62" customFormat="1" x14ac:dyDescent="0.25"/>
    <row r="713" s="62" customFormat="1" x14ac:dyDescent="0.25"/>
    <row r="714" s="62" customFormat="1" x14ac:dyDescent="0.25"/>
    <row r="715" s="62" customFormat="1" x14ac:dyDescent="0.25"/>
    <row r="716" s="62" customFormat="1" x14ac:dyDescent="0.25"/>
    <row r="717" s="62" customFormat="1" x14ac:dyDescent="0.25"/>
    <row r="718" s="62" customFormat="1" x14ac:dyDescent="0.25"/>
    <row r="719" s="62" customFormat="1" x14ac:dyDescent="0.25"/>
    <row r="720" s="62" customFormat="1" x14ac:dyDescent="0.25"/>
    <row r="721" s="62" customFormat="1" x14ac:dyDescent="0.25"/>
    <row r="722" s="62" customFormat="1" x14ac:dyDescent="0.25"/>
    <row r="723" s="62" customFormat="1" x14ac:dyDescent="0.25"/>
    <row r="724" s="62" customFormat="1" x14ac:dyDescent="0.25"/>
    <row r="725" s="62" customFormat="1" x14ac:dyDescent="0.25"/>
    <row r="726" s="62" customFormat="1" x14ac:dyDescent="0.25"/>
    <row r="727" s="62" customFormat="1" x14ac:dyDescent="0.25"/>
    <row r="728" s="62" customFormat="1" x14ac:dyDescent="0.25"/>
    <row r="729" s="62" customFormat="1" x14ac:dyDescent="0.25"/>
    <row r="730" s="62" customFormat="1" x14ac:dyDescent="0.25"/>
    <row r="731" s="62" customFormat="1" x14ac:dyDescent="0.25"/>
    <row r="732" s="62" customFormat="1" x14ac:dyDescent="0.25"/>
    <row r="733" s="62" customFormat="1" x14ac:dyDescent="0.25"/>
    <row r="734" s="62" customFormat="1" x14ac:dyDescent="0.25"/>
    <row r="735" s="62" customFormat="1" x14ac:dyDescent="0.25"/>
    <row r="736" s="62" customFormat="1" x14ac:dyDescent="0.25"/>
    <row r="737" s="62" customFormat="1" x14ac:dyDescent="0.25"/>
    <row r="738" s="62" customFormat="1" x14ac:dyDescent="0.25"/>
    <row r="739" s="62" customFormat="1" x14ac:dyDescent="0.25"/>
    <row r="740" s="62" customFormat="1" x14ac:dyDescent="0.25"/>
    <row r="741" s="62" customFormat="1" x14ac:dyDescent="0.25"/>
    <row r="742" s="62" customFormat="1" x14ac:dyDescent="0.25"/>
    <row r="743" s="62" customFormat="1" x14ac:dyDescent="0.25"/>
    <row r="744" s="62" customFormat="1" x14ac:dyDescent="0.25"/>
    <row r="745" s="62" customFormat="1" x14ac:dyDescent="0.25"/>
    <row r="746" s="62" customFormat="1" x14ac:dyDescent="0.25"/>
    <row r="747" s="62" customFormat="1" x14ac:dyDescent="0.25"/>
    <row r="748" s="62" customFormat="1" x14ac:dyDescent="0.25"/>
    <row r="749" s="62" customFormat="1" x14ac:dyDescent="0.25"/>
    <row r="750" s="62" customFormat="1" x14ac:dyDescent="0.25"/>
    <row r="751" s="62" customFormat="1" x14ac:dyDescent="0.25"/>
    <row r="752" s="62" customFormat="1" x14ac:dyDescent="0.25"/>
    <row r="753" s="62" customFormat="1" x14ac:dyDescent="0.25"/>
    <row r="754" s="62" customFormat="1" x14ac:dyDescent="0.25"/>
    <row r="755" s="62" customFormat="1" x14ac:dyDescent="0.25"/>
    <row r="756" s="62" customFormat="1" x14ac:dyDescent="0.25"/>
    <row r="757" s="62" customFormat="1" x14ac:dyDescent="0.25"/>
    <row r="758" s="62" customFormat="1" x14ac:dyDescent="0.25"/>
    <row r="759" s="62" customFormat="1" x14ac:dyDescent="0.25"/>
    <row r="760" s="62" customFormat="1" x14ac:dyDescent="0.25"/>
    <row r="761" s="62" customFormat="1" x14ac:dyDescent="0.25"/>
    <row r="762" s="62" customFormat="1" x14ac:dyDescent="0.25"/>
    <row r="763" s="62" customFormat="1" x14ac:dyDescent="0.25"/>
    <row r="764" s="62" customFormat="1" x14ac:dyDescent="0.25"/>
    <row r="765" s="62" customFormat="1" x14ac:dyDescent="0.25"/>
    <row r="766" s="62" customFormat="1" x14ac:dyDescent="0.25"/>
    <row r="767" s="62" customFormat="1" x14ac:dyDescent="0.25"/>
    <row r="768" s="62" customFormat="1" x14ac:dyDescent="0.25"/>
    <row r="769" s="62" customFormat="1" x14ac:dyDescent="0.25"/>
    <row r="770" s="62" customFormat="1" x14ac:dyDescent="0.25"/>
    <row r="771" s="62" customFormat="1" x14ac:dyDescent="0.25"/>
    <row r="772" s="62" customFormat="1" x14ac:dyDescent="0.25"/>
    <row r="773" s="62" customFormat="1" x14ac:dyDescent="0.25"/>
    <row r="774" s="62" customFormat="1" x14ac:dyDescent="0.25"/>
    <row r="775" s="62" customFormat="1" x14ac:dyDescent="0.25"/>
    <row r="776" s="62" customFormat="1" x14ac:dyDescent="0.25"/>
    <row r="777" s="62" customFormat="1" x14ac:dyDescent="0.25"/>
    <row r="778" s="62" customFormat="1" x14ac:dyDescent="0.25"/>
    <row r="779" s="62" customFormat="1" x14ac:dyDescent="0.25"/>
    <row r="780" s="62" customFormat="1" x14ac:dyDescent="0.25"/>
    <row r="781" s="62" customFormat="1" x14ac:dyDescent="0.25"/>
    <row r="782" s="62" customFormat="1" x14ac:dyDescent="0.25"/>
    <row r="783" s="62" customFormat="1" x14ac:dyDescent="0.25"/>
    <row r="784" s="62" customFormat="1" x14ac:dyDescent="0.25"/>
    <row r="785" s="62" customFormat="1" x14ac:dyDescent="0.25"/>
    <row r="786" s="62" customFormat="1" x14ac:dyDescent="0.25"/>
    <row r="787" s="62" customFormat="1" x14ac:dyDescent="0.25"/>
    <row r="788" s="62" customFormat="1" x14ac:dyDescent="0.25"/>
    <row r="789" s="62" customFormat="1" x14ac:dyDescent="0.25"/>
    <row r="790" s="62" customFormat="1" x14ac:dyDescent="0.25"/>
    <row r="791" s="62" customFormat="1" x14ac:dyDescent="0.25"/>
    <row r="792" s="62" customFormat="1" x14ac:dyDescent="0.25"/>
    <row r="793" s="62" customFormat="1" x14ac:dyDescent="0.25"/>
    <row r="794" s="62" customFormat="1" x14ac:dyDescent="0.25"/>
    <row r="795" s="62" customFormat="1" x14ac:dyDescent="0.25"/>
    <row r="796" s="62" customFormat="1" x14ac:dyDescent="0.25"/>
    <row r="797" s="62" customFormat="1" x14ac:dyDescent="0.25"/>
    <row r="798" s="62" customFormat="1" x14ac:dyDescent="0.25"/>
    <row r="799" s="62" customFormat="1" x14ac:dyDescent="0.25"/>
    <row r="800" s="62" customFormat="1" x14ac:dyDescent="0.25"/>
    <row r="801" s="62" customFormat="1" x14ac:dyDescent="0.25"/>
    <row r="802" s="62" customFormat="1" x14ac:dyDescent="0.25"/>
    <row r="803" s="62" customFormat="1" x14ac:dyDescent="0.25"/>
    <row r="804" s="62" customFormat="1" x14ac:dyDescent="0.25"/>
    <row r="805" s="62" customFormat="1" x14ac:dyDescent="0.25"/>
    <row r="806" s="62" customFormat="1" x14ac:dyDescent="0.25"/>
    <row r="807" s="62" customFormat="1" x14ac:dyDescent="0.25"/>
    <row r="808" s="62" customFormat="1" x14ac:dyDescent="0.25"/>
    <row r="809" s="62" customFormat="1" x14ac:dyDescent="0.25"/>
    <row r="810" s="62" customFormat="1" x14ac:dyDescent="0.25"/>
    <row r="811" s="62" customFormat="1" x14ac:dyDescent="0.25"/>
    <row r="812" s="62" customFormat="1" x14ac:dyDescent="0.25"/>
    <row r="813" s="62" customFormat="1" x14ac:dyDescent="0.25"/>
    <row r="814" s="62" customFormat="1" x14ac:dyDescent="0.25"/>
    <row r="815" s="62" customFormat="1" x14ac:dyDescent="0.25"/>
    <row r="816" s="62" customFormat="1" x14ac:dyDescent="0.25"/>
    <row r="817" s="62" customFormat="1" x14ac:dyDescent="0.25"/>
    <row r="818" s="62" customFormat="1" x14ac:dyDescent="0.25"/>
    <row r="819" s="62" customFormat="1" x14ac:dyDescent="0.25"/>
    <row r="820" s="62" customFormat="1" x14ac:dyDescent="0.25"/>
    <row r="821" s="62" customFormat="1" x14ac:dyDescent="0.25"/>
    <row r="822" s="62" customFormat="1" x14ac:dyDescent="0.25"/>
    <row r="823" s="62" customFormat="1" x14ac:dyDescent="0.25"/>
    <row r="824" s="62" customFormat="1" x14ac:dyDescent="0.25"/>
    <row r="825" s="62" customFormat="1" x14ac:dyDescent="0.25"/>
    <row r="826" s="62" customFormat="1" x14ac:dyDescent="0.25"/>
    <row r="827" s="62" customFormat="1" x14ac:dyDescent="0.25"/>
    <row r="828" s="62" customFormat="1" x14ac:dyDescent="0.25"/>
    <row r="829" s="62" customFormat="1" x14ac:dyDescent="0.25"/>
    <row r="830" s="62" customFormat="1" x14ac:dyDescent="0.25"/>
    <row r="831" s="62" customFormat="1" x14ac:dyDescent="0.25"/>
    <row r="832" s="62" customFormat="1" x14ac:dyDescent="0.25"/>
    <row r="833" s="62" customFormat="1" x14ac:dyDescent="0.25"/>
    <row r="834" s="62" customFormat="1" x14ac:dyDescent="0.25"/>
    <row r="835" s="62" customFormat="1" x14ac:dyDescent="0.25"/>
    <row r="836" s="62" customFormat="1" x14ac:dyDescent="0.25"/>
    <row r="837" s="62" customFormat="1" x14ac:dyDescent="0.25"/>
    <row r="838" s="62" customFormat="1" x14ac:dyDescent="0.25"/>
    <row r="839" s="62" customFormat="1" x14ac:dyDescent="0.25"/>
    <row r="840" s="62" customFormat="1" x14ac:dyDescent="0.25"/>
    <row r="841" s="62" customFormat="1" x14ac:dyDescent="0.25"/>
    <row r="842" s="62" customFormat="1" x14ac:dyDescent="0.25"/>
    <row r="843" s="62" customFormat="1" x14ac:dyDescent="0.25"/>
    <row r="844" s="62" customFormat="1" x14ac:dyDescent="0.25"/>
    <row r="845" s="62" customFormat="1" x14ac:dyDescent="0.25"/>
    <row r="846" s="62" customFormat="1" x14ac:dyDescent="0.25"/>
    <row r="847" s="62" customFormat="1" x14ac:dyDescent="0.25"/>
    <row r="848" s="62" customFormat="1" x14ac:dyDescent="0.25"/>
    <row r="849" s="62" customFormat="1" x14ac:dyDescent="0.25"/>
    <row r="850" s="62" customFormat="1" x14ac:dyDescent="0.25"/>
    <row r="851" s="62" customFormat="1" x14ac:dyDescent="0.25"/>
    <row r="852" s="62" customFormat="1" x14ac:dyDescent="0.25"/>
    <row r="853" s="62" customFormat="1" x14ac:dyDescent="0.25"/>
    <row r="854" s="62" customFormat="1" x14ac:dyDescent="0.25"/>
    <row r="855" s="62" customFormat="1" x14ac:dyDescent="0.25"/>
    <row r="856" s="62" customFormat="1" x14ac:dyDescent="0.25"/>
    <row r="857" s="62" customFormat="1" x14ac:dyDescent="0.25"/>
    <row r="858" s="62" customFormat="1" x14ac:dyDescent="0.25"/>
    <row r="859" s="62" customFormat="1" x14ac:dyDescent="0.25"/>
    <row r="860" s="62" customFormat="1" x14ac:dyDescent="0.25"/>
    <row r="861" s="62" customFormat="1" x14ac:dyDescent="0.25"/>
    <row r="862" s="62" customFormat="1" x14ac:dyDescent="0.25"/>
    <row r="863" s="62" customFormat="1" x14ac:dyDescent="0.25"/>
    <row r="864" s="62" customFormat="1" x14ac:dyDescent="0.25"/>
    <row r="865" s="62" customFormat="1" x14ac:dyDescent="0.25"/>
    <row r="866" s="62" customFormat="1" x14ac:dyDescent="0.25"/>
    <row r="867" s="62" customFormat="1" x14ac:dyDescent="0.25"/>
    <row r="868" s="62" customFormat="1" x14ac:dyDescent="0.25"/>
    <row r="869" s="62" customFormat="1" x14ac:dyDescent="0.25"/>
    <row r="870" s="62" customFormat="1" x14ac:dyDescent="0.25"/>
    <row r="871" s="62" customFormat="1" x14ac:dyDescent="0.25"/>
    <row r="872" s="62" customFormat="1" x14ac:dyDescent="0.25"/>
    <row r="873" s="62" customFormat="1" x14ac:dyDescent="0.25"/>
    <row r="874" s="62" customFormat="1" x14ac:dyDescent="0.25"/>
    <row r="875" s="62" customFormat="1" x14ac:dyDescent="0.25"/>
    <row r="876" s="62" customFormat="1" x14ac:dyDescent="0.25"/>
    <row r="877" s="62" customFormat="1" x14ac:dyDescent="0.25"/>
    <row r="878" s="62" customFormat="1" x14ac:dyDescent="0.25"/>
    <row r="879" s="62" customFormat="1" x14ac:dyDescent="0.25"/>
    <row r="880" s="62" customFormat="1" x14ac:dyDescent="0.25"/>
    <row r="881" s="62" customFormat="1" x14ac:dyDescent="0.25"/>
    <row r="882" s="62" customFormat="1" x14ac:dyDescent="0.25"/>
    <row r="883" s="62" customFormat="1" x14ac:dyDescent="0.25"/>
    <row r="884" s="62" customFormat="1" x14ac:dyDescent="0.25"/>
    <row r="885" s="62" customFormat="1" x14ac:dyDescent="0.25"/>
    <row r="886" s="62" customFormat="1" x14ac:dyDescent="0.25"/>
    <row r="887" s="62" customFormat="1" x14ac:dyDescent="0.25"/>
    <row r="888" s="62" customFormat="1" x14ac:dyDescent="0.25"/>
    <row r="889" s="62" customFormat="1" x14ac:dyDescent="0.25"/>
    <row r="890" s="62" customFormat="1" x14ac:dyDescent="0.25"/>
    <row r="891" s="62" customFormat="1" x14ac:dyDescent="0.25"/>
    <row r="892" s="62" customFormat="1" x14ac:dyDescent="0.25"/>
    <row r="893" s="62" customFormat="1" x14ac:dyDescent="0.25"/>
    <row r="894" s="62" customFormat="1" x14ac:dyDescent="0.25"/>
    <row r="895" s="62" customFormat="1" x14ac:dyDescent="0.25"/>
    <row r="896" s="62" customFormat="1" x14ac:dyDescent="0.25"/>
    <row r="897" s="62" customFormat="1" x14ac:dyDescent="0.25"/>
    <row r="898" s="62" customFormat="1" x14ac:dyDescent="0.25"/>
    <row r="899" s="62" customFormat="1" x14ac:dyDescent="0.25"/>
    <row r="900" s="62" customFormat="1" x14ac:dyDescent="0.25"/>
    <row r="901" s="62" customFormat="1" x14ac:dyDescent="0.25"/>
    <row r="902" s="62" customFormat="1" x14ac:dyDescent="0.25"/>
    <row r="903" s="62" customFormat="1" x14ac:dyDescent="0.25"/>
    <row r="904" s="62" customFormat="1" x14ac:dyDescent="0.25"/>
    <row r="905" s="62" customFormat="1" x14ac:dyDescent="0.25"/>
    <row r="906" s="62" customFormat="1" x14ac:dyDescent="0.25"/>
    <row r="907" s="62" customFormat="1" x14ac:dyDescent="0.25"/>
    <row r="908" s="62" customFormat="1" x14ac:dyDescent="0.25"/>
    <row r="909" s="62" customFormat="1" x14ac:dyDescent="0.25"/>
    <row r="910" s="62" customFormat="1" x14ac:dyDescent="0.25"/>
    <row r="911" s="62" customFormat="1" x14ac:dyDescent="0.25"/>
    <row r="912" s="62" customFormat="1" x14ac:dyDescent="0.25"/>
    <row r="913" s="62" customFormat="1" x14ac:dyDescent="0.25"/>
    <row r="914" s="62" customFormat="1" x14ac:dyDescent="0.25"/>
    <row r="915" s="62" customFormat="1" x14ac:dyDescent="0.25"/>
    <row r="916" s="62" customFormat="1" x14ac:dyDescent="0.25"/>
    <row r="917" s="62" customFormat="1" x14ac:dyDescent="0.25"/>
    <row r="918" s="62" customFormat="1" x14ac:dyDescent="0.25"/>
    <row r="919" s="62" customFormat="1" x14ac:dyDescent="0.25"/>
    <row r="920" s="62" customFormat="1" x14ac:dyDescent="0.25"/>
    <row r="921" s="62" customFormat="1" x14ac:dyDescent="0.25"/>
    <row r="922" s="62" customFormat="1" x14ac:dyDescent="0.25"/>
    <row r="923" s="62" customFormat="1" x14ac:dyDescent="0.25"/>
    <row r="924" s="62" customFormat="1" x14ac:dyDescent="0.25"/>
    <row r="925" s="62" customFormat="1" x14ac:dyDescent="0.25"/>
    <row r="926" s="62" customFormat="1" x14ac:dyDescent="0.25"/>
    <row r="927" s="62" customFormat="1" x14ac:dyDescent="0.25"/>
    <row r="928" s="62" customFormat="1" x14ac:dyDescent="0.25"/>
    <row r="929" s="62" customFormat="1" x14ac:dyDescent="0.25"/>
    <row r="930" s="62" customFormat="1" x14ac:dyDescent="0.25"/>
    <row r="931" s="62" customFormat="1" x14ac:dyDescent="0.25"/>
    <row r="932" s="62" customFormat="1" x14ac:dyDescent="0.25"/>
    <row r="933" s="62" customFormat="1" x14ac:dyDescent="0.25"/>
    <row r="934" s="62" customFormat="1" x14ac:dyDescent="0.25"/>
    <row r="935" s="62" customFormat="1" x14ac:dyDescent="0.25"/>
    <row r="936" s="62" customFormat="1" x14ac:dyDescent="0.25"/>
    <row r="937" s="62" customFormat="1" x14ac:dyDescent="0.25"/>
    <row r="938" s="62" customFormat="1" x14ac:dyDescent="0.25"/>
    <row r="939" s="62" customFormat="1" x14ac:dyDescent="0.25"/>
    <row r="940" s="62" customFormat="1" x14ac:dyDescent="0.25"/>
    <row r="941" s="62" customFormat="1" x14ac:dyDescent="0.25"/>
    <row r="942" s="62" customFormat="1" x14ac:dyDescent="0.25"/>
    <row r="943" s="62" customFormat="1" x14ac:dyDescent="0.25"/>
    <row r="944" s="62" customFormat="1" x14ac:dyDescent="0.25"/>
    <row r="945" s="62" customFormat="1" x14ac:dyDescent="0.25"/>
    <row r="946" s="62" customFormat="1" x14ac:dyDescent="0.25"/>
    <row r="947" s="62" customFormat="1" x14ac:dyDescent="0.25"/>
    <row r="948" s="62" customFormat="1" x14ac:dyDescent="0.25"/>
    <row r="949" s="62" customFormat="1" x14ac:dyDescent="0.25"/>
    <row r="950" s="62" customFormat="1" x14ac:dyDescent="0.25"/>
    <row r="951" s="62" customFormat="1" x14ac:dyDescent="0.25"/>
    <row r="952" s="62" customFormat="1" x14ac:dyDescent="0.25"/>
    <row r="953" s="62" customFormat="1" x14ac:dyDescent="0.25"/>
    <row r="954" s="62" customFormat="1" x14ac:dyDescent="0.25"/>
    <row r="955" s="62" customFormat="1" x14ac:dyDescent="0.25"/>
    <row r="956" s="62" customFormat="1" x14ac:dyDescent="0.25"/>
    <row r="957" s="62" customFormat="1" x14ac:dyDescent="0.25"/>
    <row r="958" s="62" customFormat="1" x14ac:dyDescent="0.25"/>
    <row r="959" s="62" customFormat="1" x14ac:dyDescent="0.25"/>
    <row r="960" s="62" customFormat="1" x14ac:dyDescent="0.25"/>
    <row r="961" s="62" customFormat="1" x14ac:dyDescent="0.25"/>
    <row r="962" s="62" customFormat="1" x14ac:dyDescent="0.25"/>
    <row r="963" s="62" customFormat="1" x14ac:dyDescent="0.25"/>
    <row r="964" s="62" customFormat="1" x14ac:dyDescent="0.25"/>
    <row r="965" s="62" customFormat="1" x14ac:dyDescent="0.25"/>
    <row r="966" s="62" customFormat="1" x14ac:dyDescent="0.25"/>
    <row r="967" s="62" customFormat="1" x14ac:dyDescent="0.25"/>
    <row r="968" s="62" customFormat="1" x14ac:dyDescent="0.25"/>
    <row r="969" s="62" customFormat="1" x14ac:dyDescent="0.25"/>
    <row r="970" s="62" customFormat="1" x14ac:dyDescent="0.25"/>
    <row r="971" s="62" customFormat="1" x14ac:dyDescent="0.25"/>
    <row r="972" s="62" customFormat="1" x14ac:dyDescent="0.25"/>
    <row r="973" s="62" customFormat="1" x14ac:dyDescent="0.25"/>
    <row r="974" s="62" customFormat="1" x14ac:dyDescent="0.25"/>
    <row r="975" s="62" customFormat="1" x14ac:dyDescent="0.25"/>
    <row r="976" s="62" customFormat="1" x14ac:dyDescent="0.25"/>
    <row r="977" s="62" customFormat="1" x14ac:dyDescent="0.25"/>
    <row r="978" s="62" customFormat="1" x14ac:dyDescent="0.25"/>
    <row r="979" s="62" customFormat="1" x14ac:dyDescent="0.25"/>
    <row r="980" s="62" customFormat="1" x14ac:dyDescent="0.25"/>
    <row r="981" s="62" customFormat="1" x14ac:dyDescent="0.25"/>
    <row r="982" s="62" customFormat="1" x14ac:dyDescent="0.25"/>
    <row r="983" s="62" customFormat="1" x14ac:dyDescent="0.25"/>
    <row r="984" s="62" customFormat="1" x14ac:dyDescent="0.25"/>
    <row r="985" s="62" customFormat="1" x14ac:dyDescent="0.25"/>
    <row r="986" s="62" customFormat="1" x14ac:dyDescent="0.25"/>
    <row r="987" s="62" customFormat="1" x14ac:dyDescent="0.25"/>
    <row r="988" s="62" customFormat="1" x14ac:dyDescent="0.25"/>
    <row r="989" s="62" customFormat="1" x14ac:dyDescent="0.25"/>
    <row r="990" s="62" customFormat="1" x14ac:dyDescent="0.25"/>
    <row r="991" s="62" customFormat="1" x14ac:dyDescent="0.25"/>
    <row r="992" s="62" customFormat="1" x14ac:dyDescent="0.25"/>
    <row r="993" s="62" customFormat="1" x14ac:dyDescent="0.25"/>
    <row r="994" s="62" customFormat="1" x14ac:dyDescent="0.25"/>
    <row r="995" s="62" customFormat="1" x14ac:dyDescent="0.25"/>
    <row r="996" s="62" customFormat="1" x14ac:dyDescent="0.25"/>
    <row r="997" s="62" customFormat="1" x14ac:dyDescent="0.25"/>
    <row r="998" s="62" customFormat="1" x14ac:dyDescent="0.25"/>
    <row r="999" s="62" customFormat="1" x14ac:dyDescent="0.25"/>
    <row r="1000" s="62" customFormat="1" x14ac:dyDescent="0.25"/>
    <row r="1001" s="62" customFormat="1" x14ac:dyDescent="0.25"/>
    <row r="1002" s="62" customFormat="1" x14ac:dyDescent="0.25"/>
    <row r="1003" s="62" customFormat="1" x14ac:dyDescent="0.25"/>
    <row r="1004" s="62" customFormat="1" x14ac:dyDescent="0.25"/>
    <row r="1005" s="62" customFormat="1" x14ac:dyDescent="0.25"/>
    <row r="1006" s="62" customFormat="1" x14ac:dyDescent="0.25"/>
    <row r="1007" s="62" customFormat="1" x14ac:dyDescent="0.25"/>
    <row r="1008" s="62" customFormat="1" x14ac:dyDescent="0.25"/>
    <row r="1009" s="62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Z8:Z9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A1:O1"/>
    <mergeCell ref="A3:T3"/>
    <mergeCell ref="A4:T4"/>
    <mergeCell ref="A6:I6"/>
    <mergeCell ref="J6:V6"/>
  </mergeCells>
  <pageMargins left="0.15" right="0.15" top="0.6" bottom="0.02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tabSelected="1" workbookViewId="0">
      <selection activeCell="Q56" sqref="Q56"/>
    </sheetView>
  </sheetViews>
  <sheetFormatPr defaultRowHeight="15" x14ac:dyDescent="0.25"/>
  <cols>
    <col min="1" max="1" width="19.85546875" customWidth="1"/>
    <col min="5" max="5" width="9.5703125" customWidth="1"/>
    <col min="17" max="17" width="9.28515625" customWidth="1"/>
    <col min="18" max="18" width="9.42578125" customWidth="1"/>
  </cols>
  <sheetData>
    <row r="1" spans="1:18" ht="15.75" thickBot="1" x14ac:dyDescent="0.3"/>
    <row r="2" spans="1:18" x14ac:dyDescent="0.25">
      <c r="A2" s="224"/>
      <c r="B2" s="589" t="s">
        <v>190</v>
      </c>
      <c r="C2" s="590" t="s">
        <v>192</v>
      </c>
      <c r="D2" s="591" t="s">
        <v>98</v>
      </c>
      <c r="E2" s="224" t="s">
        <v>940</v>
      </c>
      <c r="F2" s="589" t="s">
        <v>61</v>
      </c>
      <c r="G2" s="590" t="s">
        <v>62</v>
      </c>
      <c r="H2" s="591" t="s">
        <v>63</v>
      </c>
      <c r="I2" s="224" t="s">
        <v>941</v>
      </c>
      <c r="J2" s="589" t="s">
        <v>64</v>
      </c>
      <c r="K2" s="590" t="s">
        <v>942</v>
      </c>
      <c r="L2" s="591" t="s">
        <v>943</v>
      </c>
      <c r="M2" s="224" t="s">
        <v>944</v>
      </c>
      <c r="N2" s="589" t="s">
        <v>67</v>
      </c>
      <c r="O2" s="590" t="s">
        <v>68</v>
      </c>
      <c r="P2" s="591" t="s">
        <v>69</v>
      </c>
      <c r="Q2" s="224" t="s">
        <v>945</v>
      </c>
      <c r="R2" s="224" t="s">
        <v>196</v>
      </c>
    </row>
    <row r="3" spans="1:18" x14ac:dyDescent="0.25">
      <c r="A3" s="586" t="s">
        <v>946</v>
      </c>
      <c r="B3" s="228">
        <v>3</v>
      </c>
      <c r="C3" s="225">
        <v>1</v>
      </c>
      <c r="D3" s="226">
        <v>11</v>
      </c>
      <c r="E3" s="227">
        <f>B3+C3+D3</f>
        <v>15</v>
      </c>
      <c r="F3" s="228">
        <v>7</v>
      </c>
      <c r="G3" s="225">
        <v>26</v>
      </c>
      <c r="H3" s="226">
        <v>31</v>
      </c>
      <c r="I3" s="227">
        <f>F3+G3+H3</f>
        <v>64</v>
      </c>
      <c r="J3" s="228">
        <v>23</v>
      </c>
      <c r="K3" s="225">
        <v>14</v>
      </c>
      <c r="L3" s="226">
        <v>8</v>
      </c>
      <c r="M3" s="227">
        <f>J3+K3+L3</f>
        <v>45</v>
      </c>
      <c r="N3" s="228">
        <v>10</v>
      </c>
      <c r="O3" s="225">
        <v>11</v>
      </c>
      <c r="P3" s="226">
        <v>12</v>
      </c>
      <c r="Q3" s="227">
        <f>N3+O3+P3</f>
        <v>33</v>
      </c>
      <c r="R3" s="227">
        <f>E3+I3+M3+Q3</f>
        <v>157</v>
      </c>
    </row>
    <row r="4" spans="1:18" ht="33.75" customHeight="1" x14ac:dyDescent="0.25">
      <c r="A4" s="587" t="s">
        <v>947</v>
      </c>
      <c r="B4" s="228">
        <v>2</v>
      </c>
      <c r="C4" s="225">
        <v>1</v>
      </c>
      <c r="D4" s="226">
        <v>4</v>
      </c>
      <c r="E4" s="227">
        <f t="shared" ref="E4:E7" si="0">B4+C4+D4</f>
        <v>7</v>
      </c>
      <c r="F4" s="228">
        <v>6</v>
      </c>
      <c r="G4" s="225">
        <v>13</v>
      </c>
      <c r="H4" s="226">
        <v>8</v>
      </c>
      <c r="I4" s="227">
        <f t="shared" ref="I4:I7" si="1">F4+G4+H4</f>
        <v>27</v>
      </c>
      <c r="J4" s="228">
        <v>8</v>
      </c>
      <c r="K4" s="225">
        <v>3</v>
      </c>
      <c r="L4" s="226">
        <v>3</v>
      </c>
      <c r="M4" s="227">
        <f t="shared" ref="M4:M7" si="2">J4+K4+L4</f>
        <v>14</v>
      </c>
      <c r="N4" s="228">
        <v>4</v>
      </c>
      <c r="O4" s="225">
        <v>4</v>
      </c>
      <c r="P4" s="226">
        <v>6</v>
      </c>
      <c r="Q4" s="227">
        <f t="shared" ref="Q4:Q7" si="3">N4+O4+P4</f>
        <v>14</v>
      </c>
      <c r="R4" s="227">
        <f t="shared" ref="R4:R7" si="4">E4+I4+M4+Q4</f>
        <v>62</v>
      </c>
    </row>
    <row r="5" spans="1:18" ht="33.75" customHeight="1" x14ac:dyDescent="0.25">
      <c r="A5" s="587" t="s">
        <v>948</v>
      </c>
      <c r="B5" s="228">
        <v>148.5</v>
      </c>
      <c r="C5" s="225">
        <v>391</v>
      </c>
      <c r="D5" s="226">
        <v>176.37</v>
      </c>
      <c r="E5" s="227">
        <f t="shared" si="0"/>
        <v>715.87</v>
      </c>
      <c r="F5" s="228">
        <v>1010</v>
      </c>
      <c r="G5" s="225">
        <v>4902</v>
      </c>
      <c r="H5" s="226">
        <v>2052</v>
      </c>
      <c r="I5" s="227">
        <f t="shared" si="1"/>
        <v>7964</v>
      </c>
      <c r="J5" s="228">
        <v>8678</v>
      </c>
      <c r="K5" s="225">
        <v>917</v>
      </c>
      <c r="L5" s="226">
        <v>2640</v>
      </c>
      <c r="M5" s="227">
        <f t="shared" si="2"/>
        <v>12235</v>
      </c>
      <c r="N5" s="228">
        <v>1417</v>
      </c>
      <c r="O5" s="225">
        <v>546</v>
      </c>
      <c r="P5" s="226">
        <v>627.08000000000004</v>
      </c>
      <c r="Q5" s="227">
        <f t="shared" si="3"/>
        <v>2590.08</v>
      </c>
      <c r="R5" s="227">
        <f t="shared" si="4"/>
        <v>23504.950000000004</v>
      </c>
    </row>
    <row r="6" spans="1:18" ht="30" x14ac:dyDescent="0.25">
      <c r="A6" s="587" t="s">
        <v>947</v>
      </c>
      <c r="B6" s="228">
        <v>16.5</v>
      </c>
      <c r="C6" s="225">
        <v>391</v>
      </c>
      <c r="D6" s="226">
        <v>126.30200000000001</v>
      </c>
      <c r="E6" s="227">
        <f t="shared" si="0"/>
        <v>533.80200000000002</v>
      </c>
      <c r="F6" s="228">
        <v>273.3</v>
      </c>
      <c r="G6" s="225">
        <v>1295.5</v>
      </c>
      <c r="H6" s="226">
        <v>640</v>
      </c>
      <c r="I6" s="227">
        <f t="shared" si="1"/>
        <v>2208.8000000000002</v>
      </c>
      <c r="J6" s="228">
        <v>3853</v>
      </c>
      <c r="K6" s="225">
        <v>542</v>
      </c>
      <c r="L6" s="226">
        <v>1030</v>
      </c>
      <c r="M6" s="227">
        <f t="shared" si="2"/>
        <v>5425</v>
      </c>
      <c r="N6" s="228">
        <v>212</v>
      </c>
      <c r="O6" s="225">
        <v>289</v>
      </c>
      <c r="P6" s="226">
        <v>607.08000000000004</v>
      </c>
      <c r="Q6" s="227">
        <f t="shared" si="3"/>
        <v>1108.08</v>
      </c>
      <c r="R6" s="227">
        <f t="shared" si="4"/>
        <v>9275.6820000000007</v>
      </c>
    </row>
    <row r="7" spans="1:18" ht="30.75" thickBot="1" x14ac:dyDescent="0.3">
      <c r="A7" s="588" t="s">
        <v>1062</v>
      </c>
      <c r="B7" s="592">
        <v>5</v>
      </c>
      <c r="C7" s="593">
        <v>2</v>
      </c>
      <c r="D7" s="594">
        <v>6</v>
      </c>
      <c r="E7" s="585">
        <f t="shared" si="0"/>
        <v>13</v>
      </c>
      <c r="F7" s="592">
        <v>6</v>
      </c>
      <c r="G7" s="593">
        <v>15</v>
      </c>
      <c r="H7" s="594">
        <v>8</v>
      </c>
      <c r="I7" s="585">
        <f t="shared" si="1"/>
        <v>29</v>
      </c>
      <c r="J7" s="592">
        <v>8</v>
      </c>
      <c r="K7" s="593">
        <v>4</v>
      </c>
      <c r="L7" s="594">
        <v>5</v>
      </c>
      <c r="M7" s="585">
        <f t="shared" si="2"/>
        <v>17</v>
      </c>
      <c r="N7" s="592">
        <v>4</v>
      </c>
      <c r="O7" s="593">
        <v>4</v>
      </c>
      <c r="P7" s="594">
        <v>7</v>
      </c>
      <c r="Q7" s="585">
        <f t="shared" si="3"/>
        <v>15</v>
      </c>
      <c r="R7" s="585">
        <f t="shared" si="4"/>
        <v>74</v>
      </c>
    </row>
    <row r="10" spans="1:18" x14ac:dyDescent="0.25">
      <c r="A10" s="595" t="s">
        <v>1063</v>
      </c>
    </row>
    <row r="12" spans="1:18" x14ac:dyDescent="0.25">
      <c r="A12" s="596" t="s">
        <v>1064</v>
      </c>
    </row>
    <row r="13" spans="1:18" ht="36" customHeight="1" x14ac:dyDescent="0.25">
      <c r="A13" s="597" t="s">
        <v>1065</v>
      </c>
      <c r="B13" s="598"/>
      <c r="C13" s="598"/>
      <c r="D13" s="598"/>
      <c r="E13" s="598"/>
      <c r="F13" s="598"/>
      <c r="G13" s="598"/>
      <c r="H13" s="598"/>
      <c r="I13" s="598"/>
      <c r="J13" s="598"/>
      <c r="K13" s="598"/>
      <c r="L13" s="598"/>
      <c r="M13" s="598"/>
      <c r="N13" s="598"/>
      <c r="O13" s="598"/>
    </row>
    <row r="15" spans="1:18" ht="74.25" customHeight="1" x14ac:dyDescent="0.25">
      <c r="A15" s="599" t="s">
        <v>1066</v>
      </c>
      <c r="B15" s="600"/>
      <c r="C15" s="600"/>
      <c r="D15" s="600"/>
      <c r="E15" s="600"/>
      <c r="F15" s="600"/>
      <c r="G15" s="600"/>
      <c r="H15" s="600"/>
      <c r="I15" s="600"/>
      <c r="J15" s="600"/>
      <c r="K15" s="600"/>
      <c r="L15" s="600"/>
      <c r="M15" s="600"/>
      <c r="N15" s="600"/>
      <c r="O15" s="600"/>
    </row>
    <row r="16" spans="1:18" x14ac:dyDescent="0.25">
      <c r="A16" s="599" t="s">
        <v>1067</v>
      </c>
      <c r="B16" s="600"/>
      <c r="C16" s="600"/>
      <c r="D16" s="600"/>
      <c r="E16" s="600"/>
      <c r="F16" s="600"/>
      <c r="G16" s="600"/>
      <c r="H16" s="600"/>
      <c r="I16" s="600"/>
      <c r="J16" s="600"/>
      <c r="K16" s="600"/>
      <c r="L16" s="600"/>
      <c r="M16" s="600"/>
      <c r="N16" s="600"/>
      <c r="O16" s="600"/>
    </row>
    <row r="19" spans="1:17" x14ac:dyDescent="0.25">
      <c r="A19" s="601" t="s">
        <v>1068</v>
      </c>
      <c r="B19" s="600"/>
      <c r="C19" s="600"/>
      <c r="D19" s="600"/>
      <c r="E19" s="600"/>
      <c r="F19" s="600"/>
      <c r="G19" s="600"/>
      <c r="H19" s="600"/>
      <c r="I19" s="600"/>
      <c r="J19" s="600"/>
      <c r="K19" s="600"/>
      <c r="L19" s="600"/>
      <c r="M19" s="600"/>
      <c r="N19" s="600"/>
      <c r="O19" s="600"/>
      <c r="P19" s="600"/>
      <c r="Q19" s="600"/>
    </row>
    <row r="21" spans="1:17" ht="102.75" customHeight="1" x14ac:dyDescent="0.25">
      <c r="A21" s="602" t="s">
        <v>1069</v>
      </c>
      <c r="B21" s="600"/>
      <c r="C21" s="600"/>
      <c r="D21" s="600"/>
      <c r="E21" s="600"/>
      <c r="F21" s="600"/>
      <c r="G21" s="600"/>
      <c r="H21" s="600"/>
      <c r="I21" s="600"/>
      <c r="J21" s="600"/>
      <c r="K21" s="600"/>
      <c r="L21" s="600"/>
      <c r="M21" s="600"/>
      <c r="N21" s="600"/>
      <c r="O21" s="600"/>
      <c r="P21" s="600"/>
      <c r="Q21" s="600"/>
    </row>
    <row r="25" spans="1:17" x14ac:dyDescent="0.25">
      <c r="A25" s="595" t="s">
        <v>1070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7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x14ac:dyDescent="0.25">
      <c r="A27" s="596" t="s">
        <v>1073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7" ht="36.75" customHeight="1" x14ac:dyDescent="0.25">
      <c r="A28" s="597" t="s">
        <v>1074</v>
      </c>
      <c r="B28" s="598"/>
      <c r="C28" s="598"/>
      <c r="D28" s="598"/>
      <c r="E28" s="598"/>
      <c r="F28" s="598"/>
      <c r="G28" s="598"/>
      <c r="H28" s="598"/>
      <c r="I28" s="598"/>
      <c r="J28" s="598"/>
      <c r="K28" s="598"/>
      <c r="L28" s="598"/>
      <c r="M28" s="598"/>
      <c r="N28" s="598"/>
      <c r="O28" s="598"/>
      <c r="P28" s="8"/>
      <c r="Q28" s="8"/>
    </row>
    <row r="29" spans="1:17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7" x14ac:dyDescent="0.25">
      <c r="A30" s="599" t="s">
        <v>1075</v>
      </c>
      <c r="B30" s="600"/>
      <c r="C30" s="600"/>
      <c r="D30" s="600"/>
      <c r="E30" s="600"/>
      <c r="F30" s="600"/>
      <c r="G30" s="600"/>
      <c r="H30" s="600"/>
      <c r="I30" s="600"/>
      <c r="J30" s="600"/>
      <c r="K30" s="600"/>
      <c r="L30" s="600"/>
      <c r="M30" s="600"/>
      <c r="N30" s="600"/>
      <c r="O30" s="600"/>
      <c r="P30" s="8"/>
      <c r="Q30" s="8"/>
    </row>
    <row r="31" spans="1:17" x14ac:dyDescent="0.25">
      <c r="A31" s="599" t="s">
        <v>1067</v>
      </c>
      <c r="B31" s="600"/>
      <c r="C31" s="600"/>
      <c r="D31" s="600"/>
      <c r="E31" s="600"/>
      <c r="F31" s="600"/>
      <c r="G31" s="600"/>
      <c r="H31" s="600"/>
      <c r="I31" s="600"/>
      <c r="J31" s="600"/>
      <c r="K31" s="600"/>
      <c r="L31" s="600"/>
      <c r="M31" s="600"/>
      <c r="N31" s="600"/>
      <c r="O31" s="600"/>
      <c r="P31" s="8"/>
      <c r="Q31" s="8"/>
    </row>
    <row r="32" spans="1:17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1:17" x14ac:dyDescent="0.25">
      <c r="A34" s="601" t="s">
        <v>1068</v>
      </c>
      <c r="B34" s="600"/>
      <c r="C34" s="600"/>
      <c r="D34" s="600"/>
      <c r="E34" s="600"/>
      <c r="F34" s="600"/>
      <c r="G34" s="600"/>
      <c r="H34" s="600"/>
      <c r="I34" s="600"/>
      <c r="J34" s="600"/>
      <c r="K34" s="600"/>
      <c r="L34" s="600"/>
      <c r="M34" s="600"/>
      <c r="N34" s="600"/>
      <c r="O34" s="600"/>
      <c r="P34" s="600"/>
      <c r="Q34" s="600"/>
    </row>
    <row r="35" spans="1:17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 ht="142.5" customHeight="1" x14ac:dyDescent="0.25">
      <c r="A36" s="602" t="s">
        <v>1069</v>
      </c>
      <c r="B36" s="600"/>
      <c r="C36" s="600"/>
      <c r="D36" s="600"/>
      <c r="E36" s="600"/>
      <c r="F36" s="600"/>
      <c r="G36" s="600"/>
      <c r="H36" s="600"/>
      <c r="I36" s="600"/>
      <c r="J36" s="600"/>
      <c r="K36" s="600"/>
      <c r="L36" s="600"/>
      <c r="M36" s="600"/>
      <c r="N36" s="600"/>
      <c r="O36" s="600"/>
      <c r="P36" s="600"/>
      <c r="Q36" s="600"/>
    </row>
    <row r="37" spans="1:17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5">
      <c r="A38" s="595" t="s">
        <v>1071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</row>
    <row r="39" spans="1:17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  <row r="40" spans="1:17" x14ac:dyDescent="0.25">
      <c r="A40" s="596" t="s">
        <v>1064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</row>
    <row r="41" spans="1:17" x14ac:dyDescent="0.25">
      <c r="A41" s="597" t="s">
        <v>1065</v>
      </c>
      <c r="B41" s="598"/>
      <c r="C41" s="598"/>
      <c r="D41" s="598"/>
      <c r="E41" s="598"/>
      <c r="F41" s="598"/>
      <c r="G41" s="598"/>
      <c r="H41" s="598"/>
      <c r="I41" s="598"/>
      <c r="J41" s="598"/>
      <c r="K41" s="598"/>
      <c r="L41" s="598"/>
      <c r="M41" s="598"/>
      <c r="N41" s="598"/>
      <c r="O41" s="598"/>
      <c r="P41" s="8"/>
      <c r="Q41" s="8"/>
    </row>
    <row r="42" spans="1:17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x14ac:dyDescent="0.25">
      <c r="A43" s="599" t="s">
        <v>1066</v>
      </c>
      <c r="B43" s="600"/>
      <c r="C43" s="600"/>
      <c r="D43" s="600"/>
      <c r="E43" s="600"/>
      <c r="F43" s="600"/>
      <c r="G43" s="600"/>
      <c r="H43" s="600"/>
      <c r="I43" s="600"/>
      <c r="J43" s="600"/>
      <c r="K43" s="600"/>
      <c r="L43" s="600"/>
      <c r="M43" s="600"/>
      <c r="N43" s="600"/>
      <c r="O43" s="600"/>
      <c r="P43" s="8"/>
      <c r="Q43" s="8"/>
    </row>
    <row r="44" spans="1:17" x14ac:dyDescent="0.25">
      <c r="A44" s="599" t="s">
        <v>1067</v>
      </c>
      <c r="B44" s="600"/>
      <c r="C44" s="600"/>
      <c r="D44" s="600"/>
      <c r="E44" s="600"/>
      <c r="F44" s="600"/>
      <c r="G44" s="600"/>
      <c r="H44" s="600"/>
      <c r="I44" s="600"/>
      <c r="J44" s="600"/>
      <c r="K44" s="600"/>
      <c r="L44" s="600"/>
      <c r="M44" s="600"/>
      <c r="N44" s="600"/>
      <c r="O44" s="600"/>
      <c r="P44" s="8"/>
      <c r="Q44" s="8"/>
    </row>
    <row r="45" spans="1:17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1:17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1:17" x14ac:dyDescent="0.25">
      <c r="A47" s="601" t="s">
        <v>1068</v>
      </c>
      <c r="B47" s="600"/>
      <c r="C47" s="600"/>
      <c r="D47" s="600"/>
      <c r="E47" s="600"/>
      <c r="F47" s="600"/>
      <c r="G47" s="600"/>
      <c r="H47" s="600"/>
      <c r="I47" s="600"/>
      <c r="J47" s="600"/>
      <c r="K47" s="600"/>
      <c r="L47" s="600"/>
      <c r="M47" s="600"/>
      <c r="N47" s="600"/>
      <c r="O47" s="600"/>
      <c r="P47" s="600"/>
      <c r="Q47" s="600"/>
    </row>
    <row r="48" spans="1:17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</row>
    <row r="49" spans="1:17" ht="81.75" customHeight="1" x14ac:dyDescent="0.25">
      <c r="A49" s="602" t="s">
        <v>1069</v>
      </c>
      <c r="B49" s="600"/>
      <c r="C49" s="600"/>
      <c r="D49" s="600"/>
      <c r="E49" s="600"/>
      <c r="F49" s="600"/>
      <c r="G49" s="600"/>
      <c r="H49" s="600"/>
      <c r="I49" s="600"/>
      <c r="J49" s="600"/>
      <c r="K49" s="600"/>
      <c r="L49" s="600"/>
      <c r="M49" s="600"/>
      <c r="N49" s="600"/>
      <c r="O49" s="600"/>
      <c r="P49" s="600"/>
      <c r="Q49" s="600"/>
    </row>
    <row r="53" spans="1:17" x14ac:dyDescent="0.25">
      <c r="A53" s="595" t="s">
        <v>1072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1:17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pans="1:17" x14ac:dyDescent="0.25">
      <c r="A55" s="596" t="s">
        <v>1076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1:17" x14ac:dyDescent="0.25">
      <c r="A56" s="597" t="s">
        <v>1077</v>
      </c>
      <c r="B56" s="598"/>
      <c r="C56" s="598"/>
      <c r="D56" s="598"/>
      <c r="E56" s="598"/>
      <c r="F56" s="598"/>
      <c r="G56" s="598"/>
      <c r="H56" s="598"/>
      <c r="I56" s="598"/>
      <c r="J56" s="598"/>
      <c r="K56" s="598"/>
      <c r="L56" s="598"/>
      <c r="M56" s="598"/>
      <c r="N56" s="598"/>
      <c r="O56" s="598"/>
      <c r="P56" s="8"/>
      <c r="Q56" s="8"/>
    </row>
    <row r="57" spans="1:17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1:17" x14ac:dyDescent="0.25">
      <c r="A58" s="599" t="s">
        <v>1079</v>
      </c>
      <c r="B58" s="600"/>
      <c r="C58" s="600"/>
      <c r="D58" s="600"/>
      <c r="E58" s="600"/>
      <c r="F58" s="600"/>
      <c r="G58" s="600"/>
      <c r="H58" s="600"/>
      <c r="I58" s="600"/>
      <c r="J58" s="600"/>
      <c r="K58" s="600"/>
      <c r="L58" s="600"/>
      <c r="M58" s="600"/>
      <c r="N58" s="600"/>
      <c r="O58" s="600"/>
      <c r="P58" s="8"/>
      <c r="Q58" s="8"/>
    </row>
    <row r="59" spans="1:17" x14ac:dyDescent="0.25">
      <c r="A59" s="599" t="s">
        <v>1078</v>
      </c>
      <c r="B59" s="600"/>
      <c r="C59" s="600"/>
      <c r="D59" s="600"/>
      <c r="E59" s="600"/>
      <c r="F59" s="600"/>
      <c r="G59" s="600"/>
      <c r="H59" s="600"/>
      <c r="I59" s="600"/>
      <c r="J59" s="600"/>
      <c r="K59" s="600"/>
      <c r="L59" s="600"/>
      <c r="M59" s="600"/>
      <c r="N59" s="600"/>
      <c r="O59" s="600"/>
      <c r="P59" s="8"/>
      <c r="Q59" s="8"/>
    </row>
    <row r="60" spans="1:17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1:17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1:17" x14ac:dyDescent="0.25">
      <c r="A62" s="601" t="s">
        <v>1068</v>
      </c>
      <c r="B62" s="600"/>
      <c r="C62" s="600"/>
      <c r="D62" s="600"/>
      <c r="E62" s="600"/>
      <c r="F62" s="600"/>
      <c r="G62" s="600"/>
      <c r="H62" s="600"/>
      <c r="I62" s="600"/>
      <c r="J62" s="600"/>
      <c r="K62" s="600"/>
      <c r="L62" s="600"/>
      <c r="M62" s="600"/>
      <c r="N62" s="600"/>
      <c r="O62" s="600"/>
      <c r="P62" s="600"/>
      <c r="Q62" s="600"/>
    </row>
    <row r="63" spans="1:17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ht="88.5" customHeight="1" x14ac:dyDescent="0.25">
      <c r="A64" s="602" t="s">
        <v>1069</v>
      </c>
      <c r="B64" s="600"/>
      <c r="C64" s="600"/>
      <c r="D64" s="600"/>
      <c r="E64" s="600"/>
      <c r="F64" s="600"/>
      <c r="G64" s="600"/>
      <c r="H64" s="600"/>
      <c r="I64" s="600"/>
      <c r="J64" s="600"/>
      <c r="K64" s="600"/>
      <c r="L64" s="600"/>
      <c r="M64" s="600"/>
      <c r="N64" s="600"/>
      <c r="O64" s="600"/>
      <c r="P64" s="600"/>
      <c r="Q64" s="600"/>
    </row>
  </sheetData>
  <mergeCells count="20">
    <mergeCell ref="A62:Q62"/>
    <mergeCell ref="A64:Q64"/>
    <mergeCell ref="A44:O44"/>
    <mergeCell ref="A47:Q47"/>
    <mergeCell ref="A49:Q49"/>
    <mergeCell ref="A56:O56"/>
    <mergeCell ref="A58:O58"/>
    <mergeCell ref="A59:O59"/>
    <mergeCell ref="A30:O30"/>
    <mergeCell ref="A31:O31"/>
    <mergeCell ref="A34:Q34"/>
    <mergeCell ref="A36:Q36"/>
    <mergeCell ref="A41:O41"/>
    <mergeCell ref="A43:O43"/>
    <mergeCell ref="A13:O13"/>
    <mergeCell ref="A15:O15"/>
    <mergeCell ref="A16:O16"/>
    <mergeCell ref="A19:Q19"/>
    <mergeCell ref="A21:Q21"/>
    <mergeCell ref="A28:O28"/>
  </mergeCells>
  <pageMargins left="0.7" right="0.7" top="0.75" bottom="0.75" header="0.3" footer="0.3"/>
  <pageSetup paperSize="9" scale="7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9"/>
  <sheetViews>
    <sheetView topLeftCell="F55" zoomScale="70" zoomScaleNormal="70" workbookViewId="0">
      <selection activeCell="F37" sqref="A36:XFD37"/>
    </sheetView>
  </sheetViews>
  <sheetFormatPr defaultRowHeight="15" x14ac:dyDescent="0.25"/>
  <cols>
    <col min="1" max="1" width="5.7109375" customWidth="1"/>
    <col min="2" max="2" width="21.42578125" customWidth="1"/>
    <col min="4" max="4" width="14.7109375" customWidth="1"/>
    <col min="13" max="13" width="12.28515625" customWidth="1"/>
    <col min="15" max="15" width="9.140625" style="232"/>
    <col min="16" max="16" width="11.140625" customWidth="1"/>
    <col min="21" max="21" width="9.140625" style="363"/>
    <col min="28" max="28" width="3.85546875" customWidth="1"/>
    <col min="29" max="29" width="4.42578125" customWidth="1"/>
    <col min="30" max="30" width="4" customWidth="1"/>
    <col min="31" max="31" width="3.42578125" customWidth="1"/>
    <col min="32" max="32" width="3" customWidth="1"/>
    <col min="33" max="33" width="3.28515625" customWidth="1"/>
    <col min="34" max="34" width="3.5703125" customWidth="1"/>
  </cols>
  <sheetData>
    <row r="1" spans="1:33" s="8" customFormat="1" ht="16.5" x14ac:dyDescent="0.25">
      <c r="A1" s="543"/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271"/>
      <c r="Q1" s="271"/>
      <c r="R1" s="271"/>
      <c r="S1" s="271"/>
      <c r="T1" s="271"/>
      <c r="U1" s="342"/>
      <c r="V1" s="271"/>
      <c r="W1" s="271"/>
      <c r="X1" s="271"/>
      <c r="Y1" s="271"/>
      <c r="Z1" s="271"/>
      <c r="AA1" s="271"/>
    </row>
    <row r="2" spans="1:33" s="8" customFormat="1" ht="16.5" x14ac:dyDescent="0.3">
      <c r="A2" s="271" t="s">
        <v>0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338"/>
      <c r="P2" s="271"/>
      <c r="Q2" s="272"/>
      <c r="R2" s="273"/>
      <c r="S2" s="272">
        <v>2024</v>
      </c>
      <c r="T2" s="271" t="s">
        <v>196</v>
      </c>
      <c r="U2" s="342"/>
      <c r="V2" s="271"/>
      <c r="W2" s="274"/>
      <c r="X2" s="274"/>
      <c r="Y2" s="274"/>
      <c r="Z2" s="274"/>
      <c r="AA2" s="274"/>
    </row>
    <row r="3" spans="1:33" s="8" customFormat="1" x14ac:dyDescent="0.25">
      <c r="A3" s="544" t="s">
        <v>4</v>
      </c>
      <c r="B3" s="544"/>
      <c r="C3" s="544"/>
      <c r="D3" s="544"/>
      <c r="E3" s="544"/>
      <c r="F3" s="544"/>
      <c r="G3" s="544"/>
      <c r="H3" s="544"/>
      <c r="I3" s="544"/>
      <c r="J3" s="544"/>
      <c r="K3" s="544"/>
      <c r="L3" s="544"/>
      <c r="M3" s="544"/>
      <c r="N3" s="544"/>
      <c r="O3" s="544"/>
      <c r="P3" s="544"/>
      <c r="Q3" s="544"/>
      <c r="R3" s="544"/>
      <c r="S3" s="544"/>
      <c r="T3" s="544"/>
      <c r="U3" s="342"/>
      <c r="V3" s="271"/>
      <c r="W3" s="274"/>
      <c r="X3" s="274"/>
      <c r="Y3" s="274"/>
      <c r="Z3" s="274"/>
      <c r="AA3" s="274"/>
    </row>
    <row r="4" spans="1:33" s="8" customFormat="1" x14ac:dyDescent="0.25">
      <c r="A4" s="545" t="s">
        <v>5</v>
      </c>
      <c r="B4" s="546"/>
      <c r="C4" s="546"/>
      <c r="D4" s="546"/>
      <c r="E4" s="546"/>
      <c r="F4" s="546"/>
      <c r="G4" s="546"/>
      <c r="H4" s="546"/>
      <c r="I4" s="546"/>
      <c r="J4" s="546"/>
      <c r="K4" s="546"/>
      <c r="L4" s="546"/>
      <c r="M4" s="546"/>
      <c r="N4" s="546"/>
      <c r="O4" s="546"/>
      <c r="P4" s="546"/>
      <c r="Q4" s="546"/>
      <c r="R4" s="546"/>
      <c r="S4" s="546"/>
      <c r="T4" s="546"/>
      <c r="U4" s="343"/>
      <c r="V4" s="117"/>
      <c r="W4" s="117"/>
      <c r="X4" s="117"/>
      <c r="Y4" s="117"/>
      <c r="Z4" s="117"/>
      <c r="AA4" s="117"/>
    </row>
    <row r="5" spans="1:33" s="8" customFormat="1" ht="19.5" thickBot="1" x14ac:dyDescent="0.3">
      <c r="A5" s="275"/>
      <c r="B5" s="275"/>
      <c r="C5" s="275"/>
      <c r="D5" s="275"/>
      <c r="E5" s="275"/>
      <c r="F5" s="275"/>
      <c r="G5" s="119"/>
      <c r="H5" s="119"/>
      <c r="I5" s="119"/>
      <c r="J5" s="119"/>
      <c r="K5" s="119"/>
      <c r="L5" s="119"/>
      <c r="M5" s="119"/>
      <c r="N5" s="119"/>
      <c r="O5" s="339"/>
      <c r="P5" s="119"/>
      <c r="Q5" s="119"/>
      <c r="R5" s="119"/>
      <c r="S5" s="271"/>
      <c r="T5" s="271"/>
      <c r="U5" s="342"/>
      <c r="V5" s="271"/>
      <c r="W5" s="271"/>
      <c r="X5" s="271"/>
      <c r="Y5" s="271"/>
      <c r="Z5" s="271"/>
      <c r="AA5" s="271"/>
    </row>
    <row r="6" spans="1:33" s="8" customFormat="1" ht="15.75" thickBot="1" x14ac:dyDescent="0.3">
      <c r="A6" s="547" t="s">
        <v>6</v>
      </c>
      <c r="B6" s="548"/>
      <c r="C6" s="548"/>
      <c r="D6" s="548"/>
      <c r="E6" s="548"/>
      <c r="F6" s="548"/>
      <c r="G6" s="548"/>
      <c r="H6" s="548"/>
      <c r="I6" s="549"/>
      <c r="J6" s="548" t="s">
        <v>7</v>
      </c>
      <c r="K6" s="548"/>
      <c r="L6" s="548"/>
      <c r="M6" s="548"/>
      <c r="N6" s="548"/>
      <c r="O6" s="548"/>
      <c r="P6" s="548"/>
      <c r="Q6" s="548"/>
      <c r="R6" s="548"/>
      <c r="S6" s="548"/>
      <c r="T6" s="548"/>
      <c r="U6" s="548"/>
      <c r="V6" s="549"/>
      <c r="W6" s="555" t="s">
        <v>8</v>
      </c>
      <c r="X6" s="559" t="s">
        <v>9</v>
      </c>
      <c r="Y6" s="560"/>
      <c r="Z6" s="561"/>
      <c r="AA6" s="553" t="s">
        <v>10</v>
      </c>
    </row>
    <row r="7" spans="1:33" s="8" customFormat="1" ht="94.5" customHeight="1" thickBot="1" x14ac:dyDescent="0.3">
      <c r="A7" s="555" t="s">
        <v>11</v>
      </c>
      <c r="B7" s="555" t="s">
        <v>12</v>
      </c>
      <c r="C7" s="555" t="s">
        <v>13</v>
      </c>
      <c r="D7" s="555" t="s">
        <v>14</v>
      </c>
      <c r="E7" s="555" t="s">
        <v>15</v>
      </c>
      <c r="F7" s="555" t="s">
        <v>16</v>
      </c>
      <c r="G7" s="555" t="s">
        <v>17</v>
      </c>
      <c r="H7" s="555" t="s">
        <v>18</v>
      </c>
      <c r="I7" s="555" t="s">
        <v>19</v>
      </c>
      <c r="J7" s="553" t="s">
        <v>20</v>
      </c>
      <c r="K7" s="555" t="s">
        <v>21</v>
      </c>
      <c r="L7" s="555" t="s">
        <v>22</v>
      </c>
      <c r="M7" s="547" t="s">
        <v>23</v>
      </c>
      <c r="N7" s="548"/>
      <c r="O7" s="548"/>
      <c r="P7" s="548"/>
      <c r="Q7" s="548"/>
      <c r="R7" s="548"/>
      <c r="S7" s="548"/>
      <c r="T7" s="548"/>
      <c r="U7" s="549"/>
      <c r="V7" s="555" t="s">
        <v>24</v>
      </c>
      <c r="W7" s="556"/>
      <c r="X7" s="562"/>
      <c r="Y7" s="563"/>
      <c r="Z7" s="564"/>
      <c r="AA7" s="554"/>
    </row>
    <row r="8" spans="1:33" s="8" customFormat="1" ht="57" customHeight="1" thickBot="1" x14ac:dyDescent="0.3">
      <c r="A8" s="556"/>
      <c r="B8" s="556"/>
      <c r="C8" s="556"/>
      <c r="D8" s="556"/>
      <c r="E8" s="556"/>
      <c r="F8" s="556"/>
      <c r="G8" s="556"/>
      <c r="H8" s="556"/>
      <c r="I8" s="556"/>
      <c r="J8" s="554"/>
      <c r="K8" s="556"/>
      <c r="L8" s="556"/>
      <c r="M8" s="555" t="s">
        <v>25</v>
      </c>
      <c r="N8" s="547" t="s">
        <v>26</v>
      </c>
      <c r="O8" s="548"/>
      <c r="P8" s="549"/>
      <c r="Q8" s="547" t="s">
        <v>27</v>
      </c>
      <c r="R8" s="548"/>
      <c r="S8" s="548"/>
      <c r="T8" s="549"/>
      <c r="U8" s="557" t="s">
        <v>28</v>
      </c>
      <c r="V8" s="556"/>
      <c r="W8" s="556"/>
      <c r="X8" s="555" t="s">
        <v>29</v>
      </c>
      <c r="Y8" s="555" t="s">
        <v>30</v>
      </c>
      <c r="Z8" s="555" t="s">
        <v>31</v>
      </c>
      <c r="AA8" s="554"/>
    </row>
    <row r="9" spans="1:33" s="8" customFormat="1" ht="71.25" thickBot="1" x14ac:dyDescent="0.3">
      <c r="A9" s="556"/>
      <c r="B9" s="556"/>
      <c r="C9" s="556"/>
      <c r="D9" s="556"/>
      <c r="E9" s="556"/>
      <c r="F9" s="556"/>
      <c r="G9" s="556"/>
      <c r="H9" s="556"/>
      <c r="I9" s="556"/>
      <c r="J9" s="554"/>
      <c r="K9" s="556"/>
      <c r="L9" s="556"/>
      <c r="M9" s="556"/>
      <c r="N9" s="276" t="s">
        <v>32</v>
      </c>
      <c r="O9" s="340" t="s">
        <v>33</v>
      </c>
      <c r="P9" s="276" t="s">
        <v>34</v>
      </c>
      <c r="Q9" s="276" t="s">
        <v>35</v>
      </c>
      <c r="R9" s="276" t="s">
        <v>36</v>
      </c>
      <c r="S9" s="276" t="s">
        <v>37</v>
      </c>
      <c r="T9" s="276" t="s">
        <v>38</v>
      </c>
      <c r="U9" s="558"/>
      <c r="V9" s="556"/>
      <c r="W9" s="556"/>
      <c r="X9" s="556"/>
      <c r="Y9" s="556"/>
      <c r="Z9" s="556"/>
      <c r="AA9" s="554"/>
    </row>
    <row r="10" spans="1:33" ht="15.75" thickBot="1" x14ac:dyDescent="0.3">
      <c r="A10" s="277">
        <v>1</v>
      </c>
      <c r="B10" s="277">
        <v>2</v>
      </c>
      <c r="C10" s="277">
        <v>3</v>
      </c>
      <c r="D10" s="277">
        <v>4</v>
      </c>
      <c r="E10" s="277">
        <v>5</v>
      </c>
      <c r="F10" s="277">
        <v>6</v>
      </c>
      <c r="G10" s="277">
        <v>7</v>
      </c>
      <c r="H10" s="277">
        <v>8</v>
      </c>
      <c r="I10" s="277">
        <v>9</v>
      </c>
      <c r="J10" s="277">
        <v>10</v>
      </c>
      <c r="K10" s="277">
        <v>11</v>
      </c>
      <c r="L10" s="277">
        <v>12</v>
      </c>
      <c r="M10" s="277">
        <v>13</v>
      </c>
      <c r="N10" s="277">
        <v>14</v>
      </c>
      <c r="O10" s="341">
        <v>15</v>
      </c>
      <c r="P10" s="277">
        <v>16</v>
      </c>
      <c r="Q10" s="277">
        <v>17</v>
      </c>
      <c r="R10" s="277">
        <v>18</v>
      </c>
      <c r="S10" s="277">
        <v>19</v>
      </c>
      <c r="T10" s="277">
        <v>20</v>
      </c>
      <c r="U10" s="344">
        <v>21</v>
      </c>
      <c r="V10" s="277">
        <v>22</v>
      </c>
      <c r="W10" s="277">
        <v>23</v>
      </c>
      <c r="X10" s="277">
        <v>24</v>
      </c>
      <c r="Y10" s="277">
        <v>25</v>
      </c>
      <c r="Z10" s="277">
        <v>26</v>
      </c>
      <c r="AA10" s="277">
        <v>27</v>
      </c>
    </row>
    <row r="11" spans="1:33" s="232" customFormat="1" ht="69.75" customHeight="1" x14ac:dyDescent="0.25">
      <c r="A11" s="231">
        <v>1</v>
      </c>
      <c r="B11" s="231" t="s">
        <v>47</v>
      </c>
      <c r="C11" s="231" t="s">
        <v>53</v>
      </c>
      <c r="D11" s="231" t="s">
        <v>54</v>
      </c>
      <c r="E11" s="231" t="s">
        <v>42</v>
      </c>
      <c r="F11" s="231" t="s">
        <v>55</v>
      </c>
      <c r="G11" s="231" t="s">
        <v>56</v>
      </c>
      <c r="H11" s="231" t="s">
        <v>45</v>
      </c>
      <c r="I11" s="231">
        <v>4</v>
      </c>
      <c r="J11" s="231" t="s">
        <v>74</v>
      </c>
      <c r="K11" s="231"/>
      <c r="L11" s="231"/>
      <c r="M11" s="231">
        <v>27</v>
      </c>
      <c r="N11" s="231">
        <v>0</v>
      </c>
      <c r="O11" s="231">
        <v>0</v>
      </c>
      <c r="P11" s="231">
        <v>27</v>
      </c>
      <c r="Q11" s="231">
        <v>0</v>
      </c>
      <c r="R11" s="231">
        <v>0</v>
      </c>
      <c r="S11" s="231">
        <v>17</v>
      </c>
      <c r="T11" s="231">
        <v>10</v>
      </c>
      <c r="U11" s="345">
        <v>0</v>
      </c>
      <c r="V11" s="231">
        <v>33</v>
      </c>
      <c r="W11" s="231"/>
      <c r="X11" s="20" t="s">
        <v>78</v>
      </c>
      <c r="Y11" s="231" t="s">
        <v>57</v>
      </c>
      <c r="Z11" s="231" t="s">
        <v>58</v>
      </c>
      <c r="AA11" s="231">
        <v>0</v>
      </c>
    </row>
    <row r="12" spans="1:33" s="261" customFormat="1" ht="63" customHeight="1" x14ac:dyDescent="0.25">
      <c r="A12" s="83">
        <v>2</v>
      </c>
      <c r="B12" s="83" t="s">
        <v>47</v>
      </c>
      <c r="C12" s="83" t="s">
        <v>48</v>
      </c>
      <c r="D12" s="83" t="s">
        <v>49</v>
      </c>
      <c r="E12" s="83" t="s">
        <v>50</v>
      </c>
      <c r="F12" s="83" t="s">
        <v>51</v>
      </c>
      <c r="G12" s="83" t="s">
        <v>52</v>
      </c>
      <c r="H12" s="83" t="s">
        <v>45</v>
      </c>
      <c r="I12" s="83">
        <v>0.33</v>
      </c>
      <c r="J12" s="83" t="s">
        <v>74</v>
      </c>
      <c r="K12" s="83"/>
      <c r="L12" s="83"/>
      <c r="M12" s="83">
        <v>20</v>
      </c>
      <c r="N12" s="83">
        <v>0</v>
      </c>
      <c r="O12" s="83">
        <v>0</v>
      </c>
      <c r="P12" s="83">
        <v>20</v>
      </c>
      <c r="Q12" s="83">
        <v>0</v>
      </c>
      <c r="R12" s="83">
        <v>0</v>
      </c>
      <c r="S12" s="83">
        <v>0</v>
      </c>
      <c r="T12" s="83">
        <v>20</v>
      </c>
      <c r="U12" s="83">
        <v>0</v>
      </c>
      <c r="V12" s="83">
        <v>48</v>
      </c>
      <c r="W12" s="83"/>
      <c r="X12" s="84" t="s">
        <v>79</v>
      </c>
      <c r="Y12" s="85" t="s">
        <v>70</v>
      </c>
      <c r="Z12" s="85" t="s">
        <v>46</v>
      </c>
      <c r="AA12" s="83">
        <v>1</v>
      </c>
      <c r="AB12" s="261">
        <f>M12*I12</f>
        <v>6.6000000000000005</v>
      </c>
      <c r="AD12" s="261">
        <f>T12*I12+U12*I12</f>
        <v>6.6000000000000005</v>
      </c>
      <c r="AE12" s="261">
        <f>S12*I12</f>
        <v>0</v>
      </c>
    </row>
    <row r="13" spans="1:33" s="286" customFormat="1" ht="48.75" customHeight="1" x14ac:dyDescent="0.25">
      <c r="A13" s="283">
        <v>3</v>
      </c>
      <c r="B13" s="283" t="s">
        <v>71</v>
      </c>
      <c r="C13" s="283" t="s">
        <v>53</v>
      </c>
      <c r="D13" s="283" t="s">
        <v>72</v>
      </c>
      <c r="E13" s="283" t="s">
        <v>73</v>
      </c>
      <c r="F13" s="284" t="s">
        <v>76</v>
      </c>
      <c r="G13" s="284" t="s">
        <v>77</v>
      </c>
      <c r="H13" s="284" t="s">
        <v>75</v>
      </c>
      <c r="I13" s="283">
        <v>0.76600000000000001</v>
      </c>
      <c r="J13" s="283" t="s">
        <v>74</v>
      </c>
      <c r="K13" s="283"/>
      <c r="L13" s="283"/>
      <c r="M13" s="283">
        <v>50</v>
      </c>
      <c r="N13" s="283">
        <v>0</v>
      </c>
      <c r="O13" s="231">
        <v>0</v>
      </c>
      <c r="P13" s="283">
        <v>50</v>
      </c>
      <c r="Q13" s="283">
        <v>0</v>
      </c>
      <c r="R13" s="283">
        <v>0</v>
      </c>
      <c r="S13" s="283">
        <v>0</v>
      </c>
      <c r="T13" s="283">
        <v>50</v>
      </c>
      <c r="U13" s="345">
        <v>0</v>
      </c>
      <c r="V13" s="283">
        <v>79</v>
      </c>
      <c r="W13" s="283"/>
      <c r="X13" s="283"/>
      <c r="Y13" s="285"/>
      <c r="Z13" s="285"/>
      <c r="AA13" s="283">
        <v>1</v>
      </c>
      <c r="AC13" s="286">
        <f>M13*I13</f>
        <v>38.299999999999997</v>
      </c>
      <c r="AF13" s="286">
        <f>T13*I13+U13*I13</f>
        <v>38.299999999999997</v>
      </c>
      <c r="AG13" s="286">
        <f>S13*I13</f>
        <v>0</v>
      </c>
    </row>
    <row r="14" spans="1:33" s="286" customFormat="1" ht="48.75" customHeight="1" x14ac:dyDescent="0.25">
      <c r="A14" s="283">
        <v>4</v>
      </c>
      <c r="B14" s="283" t="s">
        <v>71</v>
      </c>
      <c r="C14" s="283" t="s">
        <v>53</v>
      </c>
      <c r="D14" s="283" t="s">
        <v>81</v>
      </c>
      <c r="E14" s="283" t="s">
        <v>73</v>
      </c>
      <c r="F14" s="284" t="s">
        <v>83</v>
      </c>
      <c r="G14" s="284" t="s">
        <v>84</v>
      </c>
      <c r="H14" s="284" t="s">
        <v>75</v>
      </c>
      <c r="I14" s="283">
        <v>1.5</v>
      </c>
      <c r="J14" s="283" t="s">
        <v>82</v>
      </c>
      <c r="K14" s="283"/>
      <c r="L14" s="283"/>
      <c r="M14" s="283">
        <v>56</v>
      </c>
      <c r="N14" s="283">
        <v>0</v>
      </c>
      <c r="O14" s="231">
        <v>0</v>
      </c>
      <c r="P14" s="283">
        <v>56</v>
      </c>
      <c r="Q14" s="283">
        <v>0</v>
      </c>
      <c r="R14" s="283">
        <v>0</v>
      </c>
      <c r="S14" s="283">
        <v>0</v>
      </c>
      <c r="T14" s="283">
        <v>56</v>
      </c>
      <c r="U14" s="345">
        <v>0</v>
      </c>
      <c r="V14" s="283">
        <v>23</v>
      </c>
      <c r="W14" s="283"/>
      <c r="X14" s="283"/>
      <c r="Y14" s="285"/>
      <c r="Z14" s="285"/>
      <c r="AA14" s="283">
        <v>1</v>
      </c>
      <c r="AC14" s="286">
        <f>M14*I14</f>
        <v>84</v>
      </c>
      <c r="AF14" s="286">
        <f>T14*I14+U14*I14</f>
        <v>84</v>
      </c>
      <c r="AG14" s="286">
        <f>S14*I14</f>
        <v>0</v>
      </c>
    </row>
    <row r="15" spans="1:33" s="261" customFormat="1" ht="45.75" customHeight="1" x14ac:dyDescent="0.25">
      <c r="A15" s="83">
        <v>5</v>
      </c>
      <c r="B15" s="83" t="s">
        <v>39</v>
      </c>
      <c r="C15" s="83" t="s">
        <v>40</v>
      </c>
      <c r="D15" s="83" t="s">
        <v>41</v>
      </c>
      <c r="E15" s="83" t="s">
        <v>42</v>
      </c>
      <c r="F15" s="83" t="s">
        <v>43</v>
      </c>
      <c r="G15" s="83" t="s">
        <v>44</v>
      </c>
      <c r="H15" s="83" t="s">
        <v>45</v>
      </c>
      <c r="I15" s="83">
        <v>0.33</v>
      </c>
      <c r="J15" s="83" t="s">
        <v>74</v>
      </c>
      <c r="K15" s="83"/>
      <c r="L15" s="83"/>
      <c r="M15" s="83">
        <v>7</v>
      </c>
      <c r="N15" s="83">
        <v>0</v>
      </c>
      <c r="O15" s="83">
        <v>0</v>
      </c>
      <c r="P15" s="83">
        <v>6</v>
      </c>
      <c r="Q15" s="83">
        <v>0</v>
      </c>
      <c r="R15" s="83">
        <v>0</v>
      </c>
      <c r="S15" s="83">
        <v>6</v>
      </c>
      <c r="T15" s="83">
        <v>0</v>
      </c>
      <c r="U15" s="83">
        <v>1</v>
      </c>
      <c r="V15" s="83">
        <v>2</v>
      </c>
      <c r="W15" s="83"/>
      <c r="X15" s="84" t="s">
        <v>80</v>
      </c>
      <c r="Y15" s="85" t="s">
        <v>70</v>
      </c>
      <c r="Z15" s="83" t="s">
        <v>46</v>
      </c>
      <c r="AA15" s="83">
        <v>1</v>
      </c>
      <c r="AB15" s="261">
        <f>M15*I15</f>
        <v>2.31</v>
      </c>
      <c r="AD15" s="261">
        <f>T15*I15+U15*I15</f>
        <v>0.33</v>
      </c>
      <c r="AE15" s="261">
        <f>S15*I15</f>
        <v>1.98</v>
      </c>
    </row>
    <row r="16" spans="1:33" s="286" customFormat="1" ht="45.75" customHeight="1" x14ac:dyDescent="0.25">
      <c r="A16" s="283">
        <v>6</v>
      </c>
      <c r="B16" s="287" t="s">
        <v>71</v>
      </c>
      <c r="C16" s="288" t="s">
        <v>53</v>
      </c>
      <c r="D16" s="288" t="s">
        <v>85</v>
      </c>
      <c r="E16" s="288" t="s">
        <v>73</v>
      </c>
      <c r="F16" s="284" t="s">
        <v>86</v>
      </c>
      <c r="G16" s="284" t="s">
        <v>87</v>
      </c>
      <c r="H16" s="288" t="s">
        <v>75</v>
      </c>
      <c r="I16" s="289">
        <v>1.5</v>
      </c>
      <c r="J16" s="288" t="s">
        <v>74</v>
      </c>
      <c r="K16" s="288"/>
      <c r="L16" s="288"/>
      <c r="M16" s="288">
        <v>15</v>
      </c>
      <c r="N16" s="288">
        <v>0</v>
      </c>
      <c r="O16" s="19">
        <v>0</v>
      </c>
      <c r="P16" s="288">
        <v>15</v>
      </c>
      <c r="Q16" s="288">
        <v>0</v>
      </c>
      <c r="R16" s="288">
        <v>0</v>
      </c>
      <c r="S16" s="288">
        <v>0</v>
      </c>
      <c r="T16" s="288">
        <v>15</v>
      </c>
      <c r="U16" s="346">
        <v>0</v>
      </c>
      <c r="V16" s="288">
        <v>12</v>
      </c>
      <c r="W16" s="288"/>
      <c r="X16" s="290"/>
      <c r="Y16" s="288"/>
      <c r="Z16" s="291"/>
      <c r="AA16" s="288">
        <v>1</v>
      </c>
      <c r="AC16" s="286">
        <f>M16*I16</f>
        <v>22.5</v>
      </c>
      <c r="AF16" s="286">
        <f>T16*I16+U16*I16</f>
        <v>22.5</v>
      </c>
      <c r="AG16" s="286">
        <f>S16*I16</f>
        <v>0</v>
      </c>
    </row>
    <row r="17" spans="1:33" s="261" customFormat="1" ht="75" x14ac:dyDescent="0.25">
      <c r="A17" s="83">
        <v>7</v>
      </c>
      <c r="B17" s="87" t="s">
        <v>47</v>
      </c>
      <c r="C17" s="87" t="s">
        <v>53</v>
      </c>
      <c r="D17" s="87" t="s">
        <v>88</v>
      </c>
      <c r="E17" s="87" t="s">
        <v>73</v>
      </c>
      <c r="F17" s="87" t="s">
        <v>89</v>
      </c>
      <c r="G17" s="88" t="s">
        <v>90</v>
      </c>
      <c r="H17" s="87" t="s">
        <v>45</v>
      </c>
      <c r="I17" s="87">
        <v>8.5</v>
      </c>
      <c r="J17" s="88" t="s">
        <v>82</v>
      </c>
      <c r="K17" s="87"/>
      <c r="L17" s="87"/>
      <c r="M17" s="87">
        <v>45</v>
      </c>
      <c r="N17" s="87">
        <v>0</v>
      </c>
      <c r="O17" s="87">
        <v>0</v>
      </c>
      <c r="P17" s="87">
        <v>45</v>
      </c>
      <c r="Q17" s="87">
        <v>0</v>
      </c>
      <c r="R17" s="87">
        <v>0</v>
      </c>
      <c r="S17" s="87">
        <v>0</v>
      </c>
      <c r="T17" s="87">
        <v>45</v>
      </c>
      <c r="U17" s="87">
        <v>0</v>
      </c>
      <c r="V17" s="87">
        <v>46</v>
      </c>
      <c r="W17" s="87"/>
      <c r="X17" s="88" t="s">
        <v>91</v>
      </c>
      <c r="Y17" s="87" t="s">
        <v>70</v>
      </c>
      <c r="Z17" s="87" t="s">
        <v>46</v>
      </c>
      <c r="AA17" s="87">
        <v>1</v>
      </c>
      <c r="AB17" s="261">
        <f>M17*I17</f>
        <v>382.5</v>
      </c>
      <c r="AD17" s="261">
        <f>T17*I17+U17*I17</f>
        <v>382.5</v>
      </c>
      <c r="AE17" s="261">
        <f>S17*I17</f>
        <v>0</v>
      </c>
    </row>
    <row r="18" spans="1:33" s="286" customFormat="1" ht="60" x14ac:dyDescent="0.25">
      <c r="A18" s="283">
        <v>8</v>
      </c>
      <c r="B18" s="292" t="s">
        <v>71</v>
      </c>
      <c r="C18" s="292" t="s">
        <v>53</v>
      </c>
      <c r="D18" s="293" t="s">
        <v>92</v>
      </c>
      <c r="E18" s="292" t="s">
        <v>73</v>
      </c>
      <c r="F18" s="293" t="s">
        <v>93</v>
      </c>
      <c r="G18" s="293" t="s">
        <v>94</v>
      </c>
      <c r="H18" s="293" t="s">
        <v>75</v>
      </c>
      <c r="I18" s="292">
        <v>2.4169999999999998</v>
      </c>
      <c r="J18" s="292" t="s">
        <v>82</v>
      </c>
      <c r="K18" s="292"/>
      <c r="L18" s="292"/>
      <c r="M18" s="292">
        <v>56</v>
      </c>
      <c r="N18" s="292">
        <v>0</v>
      </c>
      <c r="O18" s="233">
        <v>0</v>
      </c>
      <c r="P18" s="292">
        <v>56</v>
      </c>
      <c r="Q18" s="292">
        <v>0</v>
      </c>
      <c r="R18" s="292">
        <v>0</v>
      </c>
      <c r="S18" s="292">
        <v>0</v>
      </c>
      <c r="T18" s="292">
        <v>56</v>
      </c>
      <c r="U18" s="347">
        <v>0</v>
      </c>
      <c r="V18" s="292">
        <v>23</v>
      </c>
      <c r="W18" s="292"/>
      <c r="X18" s="292"/>
      <c r="Y18" s="294"/>
      <c r="Z18" s="294"/>
      <c r="AA18" s="292">
        <v>1</v>
      </c>
      <c r="AC18" s="286">
        <f>M18*I18</f>
        <v>135.35199999999998</v>
      </c>
      <c r="AF18" s="286">
        <f>T18*I18+U18*I18</f>
        <v>135.35199999999998</v>
      </c>
      <c r="AG18" s="286">
        <f>S18*I18</f>
        <v>0</v>
      </c>
    </row>
    <row r="19" spans="1:33" s="286" customFormat="1" ht="45" x14ac:dyDescent="0.25">
      <c r="A19" s="283">
        <v>9</v>
      </c>
      <c r="B19" s="292" t="s">
        <v>71</v>
      </c>
      <c r="C19" s="292" t="s">
        <v>53</v>
      </c>
      <c r="D19" s="293" t="s">
        <v>95</v>
      </c>
      <c r="E19" s="292" t="s">
        <v>73</v>
      </c>
      <c r="F19" s="293" t="s">
        <v>96</v>
      </c>
      <c r="G19" s="293" t="s">
        <v>97</v>
      </c>
      <c r="H19" s="293" t="s">
        <v>75</v>
      </c>
      <c r="I19" s="292">
        <v>1</v>
      </c>
      <c r="J19" s="292" t="s">
        <v>82</v>
      </c>
      <c r="K19" s="292"/>
      <c r="L19" s="292"/>
      <c r="M19" s="292">
        <v>18</v>
      </c>
      <c r="N19" s="292">
        <v>0</v>
      </c>
      <c r="O19" s="233">
        <v>0</v>
      </c>
      <c r="P19" s="292">
        <v>18</v>
      </c>
      <c r="Q19" s="292">
        <v>0</v>
      </c>
      <c r="R19" s="292">
        <v>0</v>
      </c>
      <c r="S19" s="292">
        <v>0</v>
      </c>
      <c r="T19" s="292">
        <v>18</v>
      </c>
      <c r="U19" s="347">
        <v>0</v>
      </c>
      <c r="V19" s="292">
        <v>12</v>
      </c>
      <c r="W19" s="292"/>
      <c r="X19" s="292"/>
      <c r="Y19" s="294"/>
      <c r="Z19" s="294"/>
      <c r="AA19" s="292">
        <v>1</v>
      </c>
      <c r="AC19" s="286">
        <f>M19*I19</f>
        <v>18</v>
      </c>
      <c r="AF19" s="286">
        <f>T19*I19+U19*I19</f>
        <v>18</v>
      </c>
      <c r="AG19" s="286">
        <f>S19*I19</f>
        <v>0</v>
      </c>
    </row>
    <row r="20" spans="1:33" s="286" customFormat="1" ht="45" x14ac:dyDescent="0.25">
      <c r="A20" s="283">
        <v>10</v>
      </c>
      <c r="B20" s="287" t="s">
        <v>71</v>
      </c>
      <c r="C20" s="288" t="s">
        <v>53</v>
      </c>
      <c r="D20" s="288" t="s">
        <v>99</v>
      </c>
      <c r="E20" s="288" t="s">
        <v>73</v>
      </c>
      <c r="F20" s="288" t="s">
        <v>100</v>
      </c>
      <c r="G20" s="288" t="s">
        <v>101</v>
      </c>
      <c r="H20" s="288" t="s">
        <v>75</v>
      </c>
      <c r="I20" s="289">
        <v>0.16700000000000001</v>
      </c>
      <c r="J20" s="288" t="s">
        <v>82</v>
      </c>
      <c r="K20" s="288"/>
      <c r="L20" s="288"/>
      <c r="M20" s="288">
        <v>92</v>
      </c>
      <c r="N20" s="288">
        <v>0</v>
      </c>
      <c r="O20" s="19">
        <v>0</v>
      </c>
      <c r="P20" s="288">
        <v>92</v>
      </c>
      <c r="Q20" s="288">
        <v>0</v>
      </c>
      <c r="R20" s="288">
        <v>0</v>
      </c>
      <c r="S20" s="288">
        <v>0</v>
      </c>
      <c r="T20" s="288">
        <v>92</v>
      </c>
      <c r="U20" s="346">
        <v>0</v>
      </c>
      <c r="V20" s="288">
        <v>23</v>
      </c>
      <c r="W20" s="288"/>
      <c r="X20" s="295"/>
      <c r="Y20" s="295"/>
      <c r="Z20" s="295"/>
      <c r="AA20" s="295">
        <v>1</v>
      </c>
      <c r="AC20" s="286">
        <f>M20*I20</f>
        <v>15.364000000000001</v>
      </c>
      <c r="AF20" s="286">
        <f>T20*I20+U20*I20</f>
        <v>15.364000000000001</v>
      </c>
      <c r="AG20" s="286">
        <f>S20*I20</f>
        <v>0</v>
      </c>
    </row>
    <row r="21" spans="1:33" s="286" customFormat="1" ht="45" x14ac:dyDescent="0.25">
      <c r="A21" s="283">
        <v>11</v>
      </c>
      <c r="B21" s="288" t="s">
        <v>71</v>
      </c>
      <c r="C21" s="288" t="s">
        <v>53</v>
      </c>
      <c r="D21" s="288" t="s">
        <v>102</v>
      </c>
      <c r="E21" s="288">
        <v>35</v>
      </c>
      <c r="F21" s="288" t="s">
        <v>103</v>
      </c>
      <c r="G21" s="288" t="s">
        <v>104</v>
      </c>
      <c r="H21" s="288" t="s">
        <v>75</v>
      </c>
      <c r="I21" s="289">
        <v>1</v>
      </c>
      <c r="J21" s="288" t="s">
        <v>82</v>
      </c>
      <c r="K21" s="288"/>
      <c r="L21" s="288"/>
      <c r="M21" s="288">
        <v>262</v>
      </c>
      <c r="N21" s="288">
        <v>0</v>
      </c>
      <c r="O21" s="19">
        <v>0</v>
      </c>
      <c r="P21" s="288">
        <v>262</v>
      </c>
      <c r="Q21" s="288">
        <v>0</v>
      </c>
      <c r="R21" s="288">
        <v>0</v>
      </c>
      <c r="S21" s="288">
        <v>0</v>
      </c>
      <c r="T21" s="288">
        <v>262</v>
      </c>
      <c r="U21" s="346">
        <v>0</v>
      </c>
      <c r="V21" s="288">
        <v>92</v>
      </c>
      <c r="W21" s="288"/>
      <c r="X21" s="288"/>
      <c r="Y21" s="288"/>
      <c r="Z21" s="288"/>
      <c r="AA21" s="288">
        <v>1</v>
      </c>
      <c r="AC21" s="286">
        <f>M21*I21</f>
        <v>262</v>
      </c>
      <c r="AF21" s="286">
        <f>T21*I21+U21*I21</f>
        <v>262</v>
      </c>
      <c r="AG21" s="286">
        <f>S21*I21</f>
        <v>0</v>
      </c>
    </row>
    <row r="22" spans="1:33" s="232" customFormat="1" ht="60" x14ac:dyDescent="0.25">
      <c r="A22" s="231">
        <v>12</v>
      </c>
      <c r="B22" s="19" t="s">
        <v>47</v>
      </c>
      <c r="C22" s="19" t="s">
        <v>53</v>
      </c>
      <c r="D22" s="19" t="s">
        <v>105</v>
      </c>
      <c r="E22" s="19" t="s">
        <v>73</v>
      </c>
      <c r="F22" s="19" t="s">
        <v>106</v>
      </c>
      <c r="G22" s="19" t="s">
        <v>107</v>
      </c>
      <c r="H22" s="19" t="s">
        <v>45</v>
      </c>
      <c r="I22" s="19">
        <v>1.48</v>
      </c>
      <c r="J22" s="235" t="s">
        <v>82</v>
      </c>
      <c r="K22" s="19"/>
      <c r="L22" s="19"/>
      <c r="M22" s="19">
        <v>10</v>
      </c>
      <c r="N22" s="19">
        <v>0</v>
      </c>
      <c r="O22" s="19">
        <v>0</v>
      </c>
      <c r="P22" s="19">
        <v>10</v>
      </c>
      <c r="Q22" s="19">
        <v>0</v>
      </c>
      <c r="R22" s="19">
        <v>0</v>
      </c>
      <c r="S22" s="19">
        <v>0</v>
      </c>
      <c r="T22" s="19">
        <v>10</v>
      </c>
      <c r="U22" s="346">
        <v>0</v>
      </c>
      <c r="V22" s="19">
        <v>8</v>
      </c>
      <c r="W22" s="19"/>
      <c r="X22" s="236" t="s">
        <v>108</v>
      </c>
      <c r="Y22" s="19" t="s">
        <v>109</v>
      </c>
      <c r="Z22" s="19" t="s">
        <v>46</v>
      </c>
      <c r="AA22" s="19">
        <v>0</v>
      </c>
    </row>
    <row r="23" spans="1:33" s="286" customFormat="1" ht="45" x14ac:dyDescent="0.25">
      <c r="A23" s="283">
        <v>13</v>
      </c>
      <c r="B23" s="296" t="s">
        <v>71</v>
      </c>
      <c r="C23" s="297" t="s">
        <v>53</v>
      </c>
      <c r="D23" s="297" t="s">
        <v>110</v>
      </c>
      <c r="E23" s="297" t="s">
        <v>73</v>
      </c>
      <c r="F23" s="288" t="s">
        <v>111</v>
      </c>
      <c r="G23" s="288" t="s">
        <v>112</v>
      </c>
      <c r="H23" s="297" t="s">
        <v>75</v>
      </c>
      <c r="I23" s="289">
        <v>2.5830000000000002</v>
      </c>
      <c r="J23" s="297" t="s">
        <v>82</v>
      </c>
      <c r="K23" s="297"/>
      <c r="L23" s="297"/>
      <c r="M23" s="297">
        <v>136</v>
      </c>
      <c r="N23" s="297">
        <v>0</v>
      </c>
      <c r="O23" s="235">
        <v>0</v>
      </c>
      <c r="P23" s="297">
        <v>136</v>
      </c>
      <c r="Q23" s="297">
        <v>0</v>
      </c>
      <c r="R23" s="297">
        <v>0</v>
      </c>
      <c r="S23" s="297">
        <v>0</v>
      </c>
      <c r="T23" s="297">
        <v>136</v>
      </c>
      <c r="U23" s="348">
        <v>0</v>
      </c>
      <c r="V23" s="297">
        <v>105</v>
      </c>
      <c r="W23" s="297"/>
      <c r="X23" s="298"/>
      <c r="Y23" s="298"/>
      <c r="Z23" s="299"/>
      <c r="AA23" s="300">
        <v>1</v>
      </c>
      <c r="AC23" s="286">
        <f>M23*I23</f>
        <v>351.28800000000001</v>
      </c>
      <c r="AF23" s="286">
        <f>T23*I23+U23*I23</f>
        <v>351.28800000000001</v>
      </c>
      <c r="AG23" s="286">
        <f>S23*I23</f>
        <v>0</v>
      </c>
    </row>
    <row r="24" spans="1:33" s="261" customFormat="1" ht="60" x14ac:dyDescent="0.25">
      <c r="A24" s="83">
        <v>14</v>
      </c>
      <c r="B24" s="93" t="s">
        <v>47</v>
      </c>
      <c r="C24" s="93" t="s">
        <v>40</v>
      </c>
      <c r="D24" s="94" t="s">
        <v>113</v>
      </c>
      <c r="E24" s="93" t="s">
        <v>42</v>
      </c>
      <c r="F24" s="93" t="s">
        <v>114</v>
      </c>
      <c r="G24" s="94" t="s">
        <v>115</v>
      </c>
      <c r="H24" s="93" t="s">
        <v>45</v>
      </c>
      <c r="I24" s="93">
        <v>5.0830000000000002</v>
      </c>
      <c r="J24" s="95" t="s">
        <v>82</v>
      </c>
      <c r="K24" s="93"/>
      <c r="L24" s="93"/>
      <c r="M24" s="93">
        <v>82</v>
      </c>
      <c r="N24" s="93">
        <v>0</v>
      </c>
      <c r="O24" s="93">
        <v>0</v>
      </c>
      <c r="P24" s="93">
        <v>82</v>
      </c>
      <c r="Q24" s="93">
        <v>0</v>
      </c>
      <c r="R24" s="93">
        <v>0</v>
      </c>
      <c r="S24" s="93">
        <v>0</v>
      </c>
      <c r="T24" s="93">
        <v>82</v>
      </c>
      <c r="U24" s="93">
        <v>0</v>
      </c>
      <c r="V24" s="93">
        <v>11</v>
      </c>
      <c r="W24" s="93"/>
      <c r="X24" s="96" t="s">
        <v>116</v>
      </c>
      <c r="Y24" s="97" t="s">
        <v>70</v>
      </c>
      <c r="Z24" s="97" t="s">
        <v>46</v>
      </c>
      <c r="AA24" s="93">
        <v>1</v>
      </c>
      <c r="AB24" s="261">
        <f>M24*I24</f>
        <v>416.80600000000004</v>
      </c>
      <c r="AD24" s="261">
        <f>T24*I24+U24*I24</f>
        <v>416.80600000000004</v>
      </c>
      <c r="AE24" s="261">
        <f>S24*I24</f>
        <v>0</v>
      </c>
    </row>
    <row r="25" spans="1:33" s="261" customFormat="1" ht="60" x14ac:dyDescent="0.25">
      <c r="A25" s="83">
        <v>15</v>
      </c>
      <c r="B25" s="93" t="s">
        <v>47</v>
      </c>
      <c r="C25" s="93" t="s">
        <v>40</v>
      </c>
      <c r="D25" s="94" t="s">
        <v>117</v>
      </c>
      <c r="E25" s="93">
        <v>0.4</v>
      </c>
      <c r="F25" s="93" t="s">
        <v>114</v>
      </c>
      <c r="G25" s="94" t="s">
        <v>118</v>
      </c>
      <c r="H25" s="93"/>
      <c r="I25" s="93">
        <v>12.833</v>
      </c>
      <c r="J25" s="95" t="s">
        <v>82</v>
      </c>
      <c r="K25" s="93"/>
      <c r="L25" s="93"/>
      <c r="M25" s="93">
        <v>11</v>
      </c>
      <c r="N25" s="93">
        <v>0</v>
      </c>
      <c r="O25" s="93">
        <v>0</v>
      </c>
      <c r="P25" s="93">
        <v>11</v>
      </c>
      <c r="Q25" s="93">
        <v>0</v>
      </c>
      <c r="R25" s="93">
        <v>0</v>
      </c>
      <c r="S25" s="93">
        <v>0</v>
      </c>
      <c r="T25" s="93">
        <v>11</v>
      </c>
      <c r="U25" s="93">
        <v>0</v>
      </c>
      <c r="V25" s="93">
        <v>3</v>
      </c>
      <c r="W25" s="93"/>
      <c r="X25" s="96" t="s">
        <v>119</v>
      </c>
      <c r="Y25" s="97" t="s">
        <v>70</v>
      </c>
      <c r="Z25" s="97" t="s">
        <v>46</v>
      </c>
      <c r="AA25" s="93">
        <v>1</v>
      </c>
      <c r="AB25" s="261">
        <f>M25*I25</f>
        <v>141.16300000000001</v>
      </c>
      <c r="AD25" s="261">
        <f>T25*I25+U25*I25</f>
        <v>141.16300000000001</v>
      </c>
      <c r="AE25" s="261">
        <f>S25*I25</f>
        <v>0</v>
      </c>
    </row>
    <row r="26" spans="1:33" s="286" customFormat="1" ht="45" x14ac:dyDescent="0.25">
      <c r="A26" s="283">
        <v>16</v>
      </c>
      <c r="B26" s="296" t="s">
        <v>71</v>
      </c>
      <c r="C26" s="297" t="s">
        <v>53</v>
      </c>
      <c r="D26" s="297" t="s">
        <v>110</v>
      </c>
      <c r="E26" s="297" t="s">
        <v>73</v>
      </c>
      <c r="F26" s="288" t="s">
        <v>120</v>
      </c>
      <c r="G26" s="288" t="s">
        <v>121</v>
      </c>
      <c r="H26" s="297" t="s">
        <v>75</v>
      </c>
      <c r="I26" s="289">
        <v>2.5830000000000002</v>
      </c>
      <c r="J26" s="297" t="s">
        <v>82</v>
      </c>
      <c r="K26" s="297"/>
      <c r="L26" s="297"/>
      <c r="M26" s="297">
        <v>136</v>
      </c>
      <c r="N26" s="297">
        <v>0</v>
      </c>
      <c r="O26" s="235">
        <v>0</v>
      </c>
      <c r="P26" s="297">
        <v>136</v>
      </c>
      <c r="Q26" s="297">
        <v>0</v>
      </c>
      <c r="R26" s="297">
        <v>0</v>
      </c>
      <c r="S26" s="297">
        <v>0</v>
      </c>
      <c r="T26" s="297">
        <v>136</v>
      </c>
      <c r="U26" s="348">
        <v>0</v>
      </c>
      <c r="V26" s="297">
        <v>105</v>
      </c>
      <c r="W26" s="297"/>
      <c r="X26" s="298"/>
      <c r="Y26" s="298"/>
      <c r="Z26" s="299"/>
      <c r="AA26" s="300">
        <v>1</v>
      </c>
      <c r="AC26" s="286">
        <f>M26*I26</f>
        <v>351.28800000000001</v>
      </c>
      <c r="AF26" s="286">
        <f>T26*I26+U26*I26</f>
        <v>351.28800000000001</v>
      </c>
      <c r="AG26" s="286">
        <f>S26*I26</f>
        <v>0</v>
      </c>
    </row>
    <row r="27" spans="1:33" s="232" customFormat="1" ht="45" x14ac:dyDescent="0.25">
      <c r="A27" s="231">
        <v>17</v>
      </c>
      <c r="B27" s="19" t="s">
        <v>39</v>
      </c>
      <c r="C27" s="19" t="s">
        <v>53</v>
      </c>
      <c r="D27" s="19" t="s">
        <v>41</v>
      </c>
      <c r="E27" s="19" t="s">
        <v>42</v>
      </c>
      <c r="F27" s="19" t="s">
        <v>122</v>
      </c>
      <c r="G27" s="19" t="s">
        <v>123</v>
      </c>
      <c r="H27" s="19" t="s">
        <v>45</v>
      </c>
      <c r="I27" s="19">
        <v>0.25</v>
      </c>
      <c r="J27" s="235" t="s">
        <v>82</v>
      </c>
      <c r="K27" s="19"/>
      <c r="L27" s="19"/>
      <c r="M27" s="19">
        <v>54</v>
      </c>
      <c r="N27" s="19">
        <v>0</v>
      </c>
      <c r="O27" s="19">
        <v>0</v>
      </c>
      <c r="P27" s="19">
        <v>24</v>
      </c>
      <c r="Q27" s="19">
        <v>0</v>
      </c>
      <c r="R27" s="19">
        <v>0</v>
      </c>
      <c r="S27" s="19">
        <v>17</v>
      </c>
      <c r="T27" s="19">
        <v>7</v>
      </c>
      <c r="U27" s="346">
        <v>30</v>
      </c>
      <c r="V27" s="19">
        <v>12</v>
      </c>
      <c r="W27" s="19"/>
      <c r="X27" s="236" t="s">
        <v>124</v>
      </c>
      <c r="Y27" s="19" t="s">
        <v>57</v>
      </c>
      <c r="Z27" s="19" t="s">
        <v>46</v>
      </c>
      <c r="AA27" s="19">
        <v>0</v>
      </c>
    </row>
    <row r="28" spans="1:33" s="261" customFormat="1" ht="45" x14ac:dyDescent="0.25">
      <c r="A28" s="83">
        <v>18</v>
      </c>
      <c r="B28" s="93" t="s">
        <v>71</v>
      </c>
      <c r="C28" s="93" t="s">
        <v>53</v>
      </c>
      <c r="D28" s="93" t="s">
        <v>125</v>
      </c>
      <c r="E28" s="93" t="s">
        <v>73</v>
      </c>
      <c r="F28" s="93" t="s">
        <v>126</v>
      </c>
      <c r="G28" s="93" t="s">
        <v>127</v>
      </c>
      <c r="H28" s="93" t="s">
        <v>45</v>
      </c>
      <c r="I28" s="93">
        <v>1</v>
      </c>
      <c r="J28" s="95" t="s">
        <v>82</v>
      </c>
      <c r="K28" s="93"/>
      <c r="L28" s="93"/>
      <c r="M28" s="93">
        <v>63</v>
      </c>
      <c r="N28" s="93">
        <v>0</v>
      </c>
      <c r="O28" s="19">
        <v>0</v>
      </c>
      <c r="P28" s="93">
        <v>63</v>
      </c>
      <c r="Q28" s="93">
        <v>0</v>
      </c>
      <c r="R28" s="93">
        <v>0</v>
      </c>
      <c r="S28" s="93">
        <v>1</v>
      </c>
      <c r="T28" s="93">
        <v>62</v>
      </c>
      <c r="U28" s="346">
        <v>0</v>
      </c>
      <c r="V28" s="93">
        <v>21</v>
      </c>
      <c r="W28" s="93"/>
      <c r="X28" s="96" t="s">
        <v>128</v>
      </c>
      <c r="Y28" s="97" t="s">
        <v>70</v>
      </c>
      <c r="Z28" s="97" t="s">
        <v>46</v>
      </c>
      <c r="AA28" s="93">
        <v>1</v>
      </c>
      <c r="AB28" s="261">
        <f>M28*I28</f>
        <v>63</v>
      </c>
      <c r="AD28" s="261">
        <f>T28*I28+U28*I28</f>
        <v>62</v>
      </c>
      <c r="AE28" s="261">
        <f>S28*I28</f>
        <v>1</v>
      </c>
    </row>
    <row r="29" spans="1:33" s="232" customFormat="1" ht="60" x14ac:dyDescent="0.25">
      <c r="A29" s="231">
        <v>19</v>
      </c>
      <c r="B29" s="19" t="s">
        <v>47</v>
      </c>
      <c r="C29" s="19" t="s">
        <v>40</v>
      </c>
      <c r="D29" s="19" t="s">
        <v>129</v>
      </c>
      <c r="E29" s="19" t="s">
        <v>73</v>
      </c>
      <c r="F29" s="19" t="s">
        <v>130</v>
      </c>
      <c r="G29" s="19" t="s">
        <v>131</v>
      </c>
      <c r="H29" s="19" t="s">
        <v>45</v>
      </c>
      <c r="I29" s="19">
        <v>0.02</v>
      </c>
      <c r="J29" s="235" t="s">
        <v>82</v>
      </c>
      <c r="K29" s="19"/>
      <c r="L29" s="19"/>
      <c r="M29" s="19">
        <v>750</v>
      </c>
      <c r="N29" s="19">
        <v>0</v>
      </c>
      <c r="O29" s="19">
        <v>0</v>
      </c>
      <c r="P29" s="19">
        <v>750</v>
      </c>
      <c r="Q29" s="19">
        <v>0</v>
      </c>
      <c r="R29" s="19">
        <v>0</v>
      </c>
      <c r="S29" s="19">
        <v>0</v>
      </c>
      <c r="T29" s="19">
        <v>750</v>
      </c>
      <c r="U29" s="346">
        <v>0</v>
      </c>
      <c r="V29" s="19">
        <v>82</v>
      </c>
      <c r="W29" s="19"/>
      <c r="X29" s="236" t="s">
        <v>132</v>
      </c>
      <c r="Y29" s="215" t="s">
        <v>109</v>
      </c>
      <c r="Z29" s="19" t="s">
        <v>46</v>
      </c>
      <c r="AA29" s="19">
        <v>0</v>
      </c>
    </row>
    <row r="30" spans="1:33" s="232" customFormat="1" ht="60" x14ac:dyDescent="0.25">
      <c r="A30" s="231">
        <v>20</v>
      </c>
      <c r="B30" s="19" t="s">
        <v>47</v>
      </c>
      <c r="C30" s="19" t="s">
        <v>40</v>
      </c>
      <c r="D30" s="19" t="s">
        <v>133</v>
      </c>
      <c r="E30" s="19" t="s">
        <v>73</v>
      </c>
      <c r="F30" s="19" t="s">
        <v>134</v>
      </c>
      <c r="G30" s="19" t="s">
        <v>135</v>
      </c>
      <c r="H30" s="19" t="s">
        <v>45</v>
      </c>
      <c r="I30" s="19">
        <v>0.02</v>
      </c>
      <c r="J30" s="235" t="s">
        <v>82</v>
      </c>
      <c r="K30" s="19"/>
      <c r="L30" s="19"/>
      <c r="M30" s="19">
        <v>750</v>
      </c>
      <c r="N30" s="19">
        <v>0</v>
      </c>
      <c r="O30" s="19">
        <v>0</v>
      </c>
      <c r="P30" s="19">
        <v>750</v>
      </c>
      <c r="Q30" s="19">
        <v>0</v>
      </c>
      <c r="R30" s="19">
        <v>0</v>
      </c>
      <c r="S30" s="19">
        <v>0</v>
      </c>
      <c r="T30" s="19">
        <v>750</v>
      </c>
      <c r="U30" s="346">
        <v>0</v>
      </c>
      <c r="V30" s="19">
        <v>82</v>
      </c>
      <c r="W30" s="19"/>
      <c r="X30" s="236" t="s">
        <v>136</v>
      </c>
      <c r="Y30" s="19" t="s">
        <v>109</v>
      </c>
      <c r="Z30" s="19" t="s">
        <v>46</v>
      </c>
      <c r="AA30" s="19">
        <v>0</v>
      </c>
    </row>
    <row r="31" spans="1:33" s="232" customFormat="1" ht="60" x14ac:dyDescent="0.25">
      <c r="A31" s="231">
        <v>21</v>
      </c>
      <c r="B31" s="19" t="s">
        <v>47</v>
      </c>
      <c r="C31" s="19" t="s">
        <v>40</v>
      </c>
      <c r="D31" s="19" t="s">
        <v>54</v>
      </c>
      <c r="E31" s="19" t="s">
        <v>42</v>
      </c>
      <c r="F31" s="19" t="s">
        <v>137</v>
      </c>
      <c r="G31" s="215" t="s">
        <v>138</v>
      </c>
      <c r="H31" s="19" t="s">
        <v>45</v>
      </c>
      <c r="I31" s="19">
        <v>1.833</v>
      </c>
      <c r="J31" s="235" t="s">
        <v>82</v>
      </c>
      <c r="K31" s="19"/>
      <c r="L31" s="19"/>
      <c r="M31" s="19">
        <v>27</v>
      </c>
      <c r="N31" s="19">
        <v>0</v>
      </c>
      <c r="O31" s="19">
        <v>0</v>
      </c>
      <c r="P31" s="19">
        <v>27</v>
      </c>
      <c r="Q31" s="19">
        <v>0</v>
      </c>
      <c r="R31" s="19">
        <v>0</v>
      </c>
      <c r="S31" s="19">
        <v>17</v>
      </c>
      <c r="T31" s="19">
        <v>10</v>
      </c>
      <c r="U31" s="346">
        <v>0</v>
      </c>
      <c r="V31" s="19">
        <v>6</v>
      </c>
      <c r="W31" s="19"/>
      <c r="X31" s="236" t="s">
        <v>139</v>
      </c>
      <c r="Y31" s="19" t="s">
        <v>109</v>
      </c>
      <c r="Z31" s="19" t="s">
        <v>46</v>
      </c>
      <c r="AA31" s="19">
        <v>0</v>
      </c>
    </row>
    <row r="32" spans="1:33" s="232" customFormat="1" ht="45" x14ac:dyDescent="0.25">
      <c r="A32" s="231">
        <v>22</v>
      </c>
      <c r="B32" s="19" t="s">
        <v>71</v>
      </c>
      <c r="C32" s="19" t="s">
        <v>53</v>
      </c>
      <c r="D32" s="19" t="s">
        <v>140</v>
      </c>
      <c r="E32" s="19" t="s">
        <v>73</v>
      </c>
      <c r="F32" s="215" t="s">
        <v>141</v>
      </c>
      <c r="G32" s="215" t="s">
        <v>142</v>
      </c>
      <c r="H32" s="19" t="s">
        <v>45</v>
      </c>
      <c r="I32" s="21">
        <v>0.66600000000000004</v>
      </c>
      <c r="J32" s="19" t="s">
        <v>74</v>
      </c>
      <c r="K32" s="19"/>
      <c r="L32" s="19"/>
      <c r="M32" s="19">
        <v>43</v>
      </c>
      <c r="N32" s="19">
        <v>0</v>
      </c>
      <c r="O32" s="19">
        <v>0</v>
      </c>
      <c r="P32" s="19">
        <v>43</v>
      </c>
      <c r="Q32" s="19">
        <v>0</v>
      </c>
      <c r="R32" s="19">
        <v>0</v>
      </c>
      <c r="S32" s="19">
        <v>0</v>
      </c>
      <c r="T32" s="19">
        <v>43</v>
      </c>
      <c r="U32" s="346">
        <v>0</v>
      </c>
      <c r="V32" s="19">
        <v>29</v>
      </c>
      <c r="W32" s="19"/>
      <c r="X32" s="236" t="s">
        <v>143</v>
      </c>
      <c r="Y32" s="19" t="s">
        <v>109</v>
      </c>
      <c r="Z32" s="19" t="s">
        <v>46</v>
      </c>
      <c r="AA32" s="19">
        <v>0</v>
      </c>
    </row>
    <row r="33" spans="1:35" s="232" customFormat="1" ht="60" x14ac:dyDescent="0.25">
      <c r="A33" s="231">
        <v>23</v>
      </c>
      <c r="B33" s="19" t="s">
        <v>47</v>
      </c>
      <c r="C33" s="19" t="s">
        <v>40</v>
      </c>
      <c r="D33" s="19" t="s">
        <v>129</v>
      </c>
      <c r="E33" s="19" t="s">
        <v>73</v>
      </c>
      <c r="F33" s="215" t="s">
        <v>144</v>
      </c>
      <c r="G33" s="215" t="s">
        <v>145</v>
      </c>
      <c r="H33" s="19" t="s">
        <v>45</v>
      </c>
      <c r="I33" s="19">
        <v>0.02</v>
      </c>
      <c r="J33" s="235" t="s">
        <v>82</v>
      </c>
      <c r="K33" s="19"/>
      <c r="L33" s="19"/>
      <c r="M33" s="19">
        <v>750</v>
      </c>
      <c r="N33" s="19">
        <v>0</v>
      </c>
      <c r="O33" s="19">
        <v>0</v>
      </c>
      <c r="P33" s="19">
        <v>750</v>
      </c>
      <c r="Q33" s="19">
        <v>0</v>
      </c>
      <c r="R33" s="19">
        <v>0</v>
      </c>
      <c r="S33" s="19">
        <v>0</v>
      </c>
      <c r="T33" s="19">
        <v>750</v>
      </c>
      <c r="U33" s="346">
        <v>0</v>
      </c>
      <c r="V33" s="19">
        <v>82</v>
      </c>
      <c r="W33" s="19"/>
      <c r="X33" s="236" t="s">
        <v>146</v>
      </c>
      <c r="Y33" s="215" t="s">
        <v>109</v>
      </c>
      <c r="Z33" s="19" t="s">
        <v>46</v>
      </c>
      <c r="AA33" s="19">
        <v>0</v>
      </c>
    </row>
    <row r="34" spans="1:35" s="261" customFormat="1" ht="45" x14ac:dyDescent="0.25">
      <c r="A34" s="83">
        <v>24</v>
      </c>
      <c r="B34" s="93" t="s">
        <v>39</v>
      </c>
      <c r="C34" s="93" t="s">
        <v>147</v>
      </c>
      <c r="D34" s="93" t="s">
        <v>148</v>
      </c>
      <c r="E34" s="93" t="s">
        <v>42</v>
      </c>
      <c r="F34" s="93" t="s">
        <v>149</v>
      </c>
      <c r="G34" s="93" t="s">
        <v>150</v>
      </c>
      <c r="H34" s="93" t="s">
        <v>45</v>
      </c>
      <c r="I34" s="93">
        <v>0.33</v>
      </c>
      <c r="J34" s="95" t="s">
        <v>82</v>
      </c>
      <c r="K34" s="93"/>
      <c r="L34" s="93"/>
      <c r="M34" s="93">
        <v>44</v>
      </c>
      <c r="N34" s="93">
        <v>0</v>
      </c>
      <c r="O34" s="93">
        <v>0</v>
      </c>
      <c r="P34" s="93">
        <v>10</v>
      </c>
      <c r="Q34" s="93">
        <v>0</v>
      </c>
      <c r="R34" s="93">
        <v>0</v>
      </c>
      <c r="S34" s="93">
        <v>10</v>
      </c>
      <c r="T34" s="93">
        <v>0</v>
      </c>
      <c r="U34" s="93">
        <v>34</v>
      </c>
      <c r="V34" s="93">
        <v>33</v>
      </c>
      <c r="W34" s="93"/>
      <c r="X34" s="96" t="s">
        <v>151</v>
      </c>
      <c r="Y34" s="97" t="s">
        <v>70</v>
      </c>
      <c r="Z34" s="93" t="s">
        <v>46</v>
      </c>
      <c r="AA34" s="93">
        <v>1</v>
      </c>
      <c r="AB34" s="261">
        <f>M34*I34</f>
        <v>14.520000000000001</v>
      </c>
      <c r="AD34" s="261">
        <f>T34*I34+U34*I34</f>
        <v>11.22</v>
      </c>
      <c r="AE34" s="261">
        <f>S34*I34</f>
        <v>3.3000000000000003</v>
      </c>
    </row>
    <row r="35" spans="1:35" s="286" customFormat="1" ht="45" x14ac:dyDescent="0.25">
      <c r="A35" s="283">
        <v>25</v>
      </c>
      <c r="B35" s="301" t="s">
        <v>71</v>
      </c>
      <c r="C35" s="301" t="s">
        <v>53</v>
      </c>
      <c r="D35" s="301" t="s">
        <v>81</v>
      </c>
      <c r="E35" s="301" t="s">
        <v>73</v>
      </c>
      <c r="F35" s="288" t="s">
        <v>152</v>
      </c>
      <c r="G35" s="288" t="s">
        <v>153</v>
      </c>
      <c r="H35" s="302" t="s">
        <v>75</v>
      </c>
      <c r="I35" s="301">
        <v>1.5</v>
      </c>
      <c r="J35" s="301" t="s">
        <v>82</v>
      </c>
      <c r="K35" s="301"/>
      <c r="L35" s="301"/>
      <c r="M35" s="301">
        <v>56</v>
      </c>
      <c r="N35" s="301">
        <v>0</v>
      </c>
      <c r="O35" s="239">
        <v>0</v>
      </c>
      <c r="P35" s="301">
        <v>56</v>
      </c>
      <c r="Q35" s="301">
        <v>0</v>
      </c>
      <c r="R35" s="301">
        <v>0</v>
      </c>
      <c r="S35" s="301">
        <v>0</v>
      </c>
      <c r="T35" s="301">
        <v>56</v>
      </c>
      <c r="U35" s="349">
        <v>0</v>
      </c>
      <c r="V35" s="301">
        <v>23</v>
      </c>
      <c r="W35" s="301"/>
      <c r="X35" s="301"/>
      <c r="Y35" s="303"/>
      <c r="Z35" s="303"/>
      <c r="AA35" s="301">
        <v>1</v>
      </c>
      <c r="AC35" s="286">
        <f>M35*I35</f>
        <v>84</v>
      </c>
      <c r="AF35" s="286">
        <f>T35*I35+U35*I35</f>
        <v>84</v>
      </c>
      <c r="AG35" s="286">
        <f>S35*I35</f>
        <v>0</v>
      </c>
    </row>
    <row r="36" spans="1:35" s="286" customFormat="1" ht="60" x14ac:dyDescent="0.25">
      <c r="A36" s="283">
        <v>26</v>
      </c>
      <c r="B36" s="288" t="s">
        <v>47</v>
      </c>
      <c r="C36" s="288" t="s">
        <v>40</v>
      </c>
      <c r="D36" s="288" t="s">
        <v>54</v>
      </c>
      <c r="E36" s="288" t="s">
        <v>42</v>
      </c>
      <c r="F36" s="288" t="s">
        <v>154</v>
      </c>
      <c r="G36" s="288" t="s">
        <v>155</v>
      </c>
      <c r="H36" s="288" t="s">
        <v>75</v>
      </c>
      <c r="I36" s="288">
        <v>8</v>
      </c>
      <c r="J36" s="297" t="s">
        <v>82</v>
      </c>
      <c r="K36" s="288"/>
      <c r="L36" s="288"/>
      <c r="M36" s="288">
        <v>27</v>
      </c>
      <c r="N36" s="288">
        <v>0</v>
      </c>
      <c r="O36" s="288">
        <v>0</v>
      </c>
      <c r="P36" s="288">
        <v>27</v>
      </c>
      <c r="Q36" s="288">
        <v>0</v>
      </c>
      <c r="R36" s="288">
        <v>0</v>
      </c>
      <c r="S36" s="288">
        <v>17</v>
      </c>
      <c r="T36" s="288">
        <v>10</v>
      </c>
      <c r="U36" s="288">
        <v>0</v>
      </c>
      <c r="V36" s="288">
        <v>33</v>
      </c>
      <c r="W36" s="288"/>
      <c r="X36" s="304"/>
      <c r="Y36" s="288"/>
      <c r="Z36" s="288"/>
      <c r="AA36" s="288">
        <v>1</v>
      </c>
      <c r="AC36" s="286">
        <f>M36*I36</f>
        <v>216</v>
      </c>
      <c r="AF36" s="286">
        <f>T36*I36+U36*I36</f>
        <v>80</v>
      </c>
      <c r="AG36" s="286">
        <f t="shared" ref="AG36:AG38" si="0">S36*I36</f>
        <v>136</v>
      </c>
      <c r="AI36" s="286">
        <f>T36*I36+U36*I36</f>
        <v>80</v>
      </c>
    </row>
    <row r="37" spans="1:35" s="286" customFormat="1" ht="60" x14ac:dyDescent="0.25">
      <c r="A37" s="283">
        <v>27</v>
      </c>
      <c r="B37" s="288" t="s">
        <v>47</v>
      </c>
      <c r="C37" s="288" t="s">
        <v>40</v>
      </c>
      <c r="D37" s="288" t="s">
        <v>54</v>
      </c>
      <c r="E37" s="288" t="s">
        <v>42</v>
      </c>
      <c r="F37" s="288" t="s">
        <v>156</v>
      </c>
      <c r="G37" s="288" t="s">
        <v>157</v>
      </c>
      <c r="H37" s="288" t="s">
        <v>75</v>
      </c>
      <c r="I37" s="288">
        <v>8</v>
      </c>
      <c r="J37" s="297" t="s">
        <v>82</v>
      </c>
      <c r="K37" s="288"/>
      <c r="L37" s="288"/>
      <c r="M37" s="288">
        <v>27</v>
      </c>
      <c r="N37" s="288">
        <v>0</v>
      </c>
      <c r="O37" s="288">
        <v>0</v>
      </c>
      <c r="P37" s="288">
        <v>27</v>
      </c>
      <c r="Q37" s="288">
        <v>0</v>
      </c>
      <c r="R37" s="288">
        <v>0</v>
      </c>
      <c r="S37" s="288">
        <v>17</v>
      </c>
      <c r="T37" s="288">
        <v>10</v>
      </c>
      <c r="U37" s="288">
        <v>0</v>
      </c>
      <c r="V37" s="288">
        <v>33</v>
      </c>
      <c r="W37" s="288"/>
      <c r="X37" s="304"/>
      <c r="Y37" s="288"/>
      <c r="Z37" s="288"/>
      <c r="AA37" s="288">
        <v>1</v>
      </c>
      <c r="AC37" s="286">
        <f>M37*I37</f>
        <v>216</v>
      </c>
      <c r="AF37" s="286">
        <f>T37*I37+U37*I37</f>
        <v>80</v>
      </c>
      <c r="AG37" s="286">
        <f t="shared" si="0"/>
        <v>136</v>
      </c>
      <c r="AI37" s="286">
        <f>T37*I37+U37*I37</f>
        <v>80</v>
      </c>
    </row>
    <row r="38" spans="1:35" s="286" customFormat="1" ht="45" x14ac:dyDescent="0.25">
      <c r="A38" s="283">
        <v>28</v>
      </c>
      <c r="B38" s="296" t="s">
        <v>71</v>
      </c>
      <c r="C38" s="297" t="s">
        <v>53</v>
      </c>
      <c r="D38" s="297" t="s">
        <v>110</v>
      </c>
      <c r="E38" s="297" t="s">
        <v>73</v>
      </c>
      <c r="F38" s="288" t="s">
        <v>158</v>
      </c>
      <c r="G38" s="288" t="s">
        <v>159</v>
      </c>
      <c r="H38" s="297" t="s">
        <v>75</v>
      </c>
      <c r="I38" s="289">
        <v>3</v>
      </c>
      <c r="J38" s="297" t="s">
        <v>82</v>
      </c>
      <c r="K38" s="297"/>
      <c r="L38" s="297"/>
      <c r="M38" s="297">
        <v>136</v>
      </c>
      <c r="N38" s="297">
        <v>0</v>
      </c>
      <c r="O38" s="235">
        <v>0</v>
      </c>
      <c r="P38" s="297">
        <v>136</v>
      </c>
      <c r="Q38" s="297">
        <v>0</v>
      </c>
      <c r="R38" s="297">
        <v>0</v>
      </c>
      <c r="S38" s="297">
        <v>0</v>
      </c>
      <c r="T38" s="297">
        <v>136</v>
      </c>
      <c r="U38" s="348">
        <v>0</v>
      </c>
      <c r="V38" s="297">
        <v>105</v>
      </c>
      <c r="W38" s="297"/>
      <c r="X38" s="298"/>
      <c r="Y38" s="298"/>
      <c r="Z38" s="299"/>
      <c r="AA38" s="300">
        <v>1</v>
      </c>
      <c r="AC38" s="286">
        <f>M38*I38</f>
        <v>408</v>
      </c>
      <c r="AF38" s="286">
        <f>T38*I38+U38*I38</f>
        <v>408</v>
      </c>
      <c r="AG38" s="286">
        <f t="shared" si="0"/>
        <v>0</v>
      </c>
    </row>
    <row r="39" spans="1:35" s="261" customFormat="1" ht="45" x14ac:dyDescent="0.25">
      <c r="A39" s="83">
        <v>29</v>
      </c>
      <c r="B39" s="102" t="s">
        <v>160</v>
      </c>
      <c r="C39" s="102" t="s">
        <v>161</v>
      </c>
      <c r="D39" s="102" t="s">
        <v>162</v>
      </c>
      <c r="E39" s="102" t="s">
        <v>42</v>
      </c>
      <c r="F39" s="102" t="s">
        <v>163</v>
      </c>
      <c r="G39" s="102" t="s">
        <v>164</v>
      </c>
      <c r="H39" s="102" t="s">
        <v>45</v>
      </c>
      <c r="I39" s="102">
        <v>1.5</v>
      </c>
      <c r="J39" s="102" t="s">
        <v>161</v>
      </c>
      <c r="K39" s="102"/>
      <c r="L39" s="102"/>
      <c r="M39" s="102">
        <v>4</v>
      </c>
      <c r="N39" s="102">
        <v>0</v>
      </c>
      <c r="O39" s="240">
        <v>0</v>
      </c>
      <c r="P39" s="102">
        <v>3</v>
      </c>
      <c r="Q39" s="102">
        <v>0</v>
      </c>
      <c r="R39" s="102">
        <v>0</v>
      </c>
      <c r="S39" s="102">
        <v>3</v>
      </c>
      <c r="T39" s="102">
        <v>0</v>
      </c>
      <c r="U39" s="350">
        <v>1</v>
      </c>
      <c r="V39" s="102">
        <v>98</v>
      </c>
      <c r="W39" s="102"/>
      <c r="X39" s="103" t="s">
        <v>165</v>
      </c>
      <c r="Y39" s="104" t="s">
        <v>70</v>
      </c>
      <c r="Z39" s="104" t="s">
        <v>46</v>
      </c>
      <c r="AA39" s="105">
        <v>1</v>
      </c>
      <c r="AB39" s="261">
        <f>M39*I39</f>
        <v>6</v>
      </c>
      <c r="AD39" s="261">
        <f>T39*I39+U39*I39</f>
        <v>1.5</v>
      </c>
      <c r="AE39" s="261">
        <f>S39*I39</f>
        <v>4.5</v>
      </c>
    </row>
    <row r="40" spans="1:35" s="286" customFormat="1" ht="45" x14ac:dyDescent="0.25">
      <c r="A40" s="283">
        <v>30</v>
      </c>
      <c r="B40" s="296" t="s">
        <v>71</v>
      </c>
      <c r="C40" s="297" t="s">
        <v>53</v>
      </c>
      <c r="D40" s="297" t="s">
        <v>110</v>
      </c>
      <c r="E40" s="297" t="s">
        <v>73</v>
      </c>
      <c r="F40" s="288" t="s">
        <v>166</v>
      </c>
      <c r="G40" s="288" t="s">
        <v>167</v>
      </c>
      <c r="H40" s="297" t="s">
        <v>75</v>
      </c>
      <c r="I40" s="289">
        <v>6</v>
      </c>
      <c r="J40" s="297" t="s">
        <v>82</v>
      </c>
      <c r="K40" s="297"/>
      <c r="L40" s="297"/>
      <c r="M40" s="297">
        <v>136</v>
      </c>
      <c r="N40" s="297">
        <v>0</v>
      </c>
      <c r="O40" s="235">
        <v>0</v>
      </c>
      <c r="P40" s="297">
        <v>136</v>
      </c>
      <c r="Q40" s="297">
        <v>0</v>
      </c>
      <c r="R40" s="297">
        <v>0</v>
      </c>
      <c r="S40" s="297">
        <v>0</v>
      </c>
      <c r="T40" s="297">
        <v>136</v>
      </c>
      <c r="U40" s="348">
        <v>0</v>
      </c>
      <c r="V40" s="297">
        <v>105</v>
      </c>
      <c r="W40" s="297"/>
      <c r="X40" s="298"/>
      <c r="Y40" s="298"/>
      <c r="Z40" s="299"/>
      <c r="AA40" s="300">
        <v>1</v>
      </c>
      <c r="AC40" s="286">
        <f>M40*I40</f>
        <v>816</v>
      </c>
      <c r="AF40" s="286">
        <f>T40*I40+U40*I40</f>
        <v>816</v>
      </c>
      <c r="AG40" s="286">
        <f>S40*I40</f>
        <v>0</v>
      </c>
    </row>
    <row r="41" spans="1:35" s="286" customFormat="1" ht="45" x14ac:dyDescent="0.25">
      <c r="A41" s="283">
        <v>31</v>
      </c>
      <c r="B41" s="296" t="s">
        <v>71</v>
      </c>
      <c r="C41" s="297" t="s">
        <v>53</v>
      </c>
      <c r="D41" s="297" t="s">
        <v>110</v>
      </c>
      <c r="E41" s="297" t="s">
        <v>73</v>
      </c>
      <c r="F41" s="288" t="s">
        <v>168</v>
      </c>
      <c r="G41" s="288" t="s">
        <v>169</v>
      </c>
      <c r="H41" s="297" t="s">
        <v>75</v>
      </c>
      <c r="I41" s="289">
        <v>3.5</v>
      </c>
      <c r="J41" s="297" t="s">
        <v>82</v>
      </c>
      <c r="K41" s="297"/>
      <c r="L41" s="297"/>
      <c r="M41" s="297">
        <v>136</v>
      </c>
      <c r="N41" s="297">
        <v>0</v>
      </c>
      <c r="O41" s="235">
        <v>0</v>
      </c>
      <c r="P41" s="297">
        <v>136</v>
      </c>
      <c r="Q41" s="297">
        <v>0</v>
      </c>
      <c r="R41" s="297">
        <v>0</v>
      </c>
      <c r="S41" s="297">
        <v>0</v>
      </c>
      <c r="T41" s="297">
        <v>136</v>
      </c>
      <c r="U41" s="348">
        <v>0</v>
      </c>
      <c r="V41" s="297">
        <v>105</v>
      </c>
      <c r="W41" s="297"/>
      <c r="X41" s="298"/>
      <c r="Y41" s="298"/>
      <c r="Z41" s="299"/>
      <c r="AA41" s="300">
        <v>1</v>
      </c>
      <c r="AC41" s="286">
        <f>M41*I41</f>
        <v>476</v>
      </c>
      <c r="AF41" s="286">
        <f>T41*I41+U41*I41</f>
        <v>476</v>
      </c>
      <c r="AG41" s="286">
        <f>S41*I41</f>
        <v>0</v>
      </c>
    </row>
    <row r="42" spans="1:35" s="232" customFormat="1" ht="90" x14ac:dyDescent="0.25">
      <c r="A42" s="231">
        <v>32</v>
      </c>
      <c r="B42" s="240" t="s">
        <v>71</v>
      </c>
      <c r="C42" s="240" t="s">
        <v>53</v>
      </c>
      <c r="D42" s="240" t="s">
        <v>72</v>
      </c>
      <c r="E42" s="240" t="s">
        <v>73</v>
      </c>
      <c r="F42" s="240" t="s">
        <v>170</v>
      </c>
      <c r="G42" s="242" t="s">
        <v>171</v>
      </c>
      <c r="H42" s="240" t="s">
        <v>45</v>
      </c>
      <c r="I42" s="240">
        <v>11.333</v>
      </c>
      <c r="J42" s="235" t="s">
        <v>82</v>
      </c>
      <c r="K42" s="240"/>
      <c r="L42" s="240"/>
      <c r="M42" s="240">
        <v>165</v>
      </c>
      <c r="N42" s="240">
        <v>0</v>
      </c>
      <c r="O42" s="240">
        <v>0</v>
      </c>
      <c r="P42" s="240">
        <v>165</v>
      </c>
      <c r="Q42" s="240">
        <v>0</v>
      </c>
      <c r="R42" s="240">
        <v>0</v>
      </c>
      <c r="S42" s="240">
        <v>0</v>
      </c>
      <c r="T42" s="240">
        <v>165</v>
      </c>
      <c r="U42" s="350">
        <v>0</v>
      </c>
      <c r="V42" s="240">
        <v>65</v>
      </c>
      <c r="W42" s="240"/>
      <c r="X42" s="241" t="s">
        <v>172</v>
      </c>
      <c r="Y42" s="242" t="s">
        <v>109</v>
      </c>
      <c r="Z42" s="240" t="s">
        <v>46</v>
      </c>
      <c r="AA42" s="240">
        <v>0</v>
      </c>
      <c r="AG42" s="232">
        <f t="shared" ref="AG42" si="1">S42*I42</f>
        <v>0</v>
      </c>
    </row>
    <row r="43" spans="1:35" s="261" customFormat="1" ht="45" x14ac:dyDescent="0.25">
      <c r="A43" s="83">
        <v>33</v>
      </c>
      <c r="B43" s="102" t="s">
        <v>71</v>
      </c>
      <c r="C43" s="102" t="s">
        <v>53</v>
      </c>
      <c r="D43" s="102" t="s">
        <v>125</v>
      </c>
      <c r="E43" s="102" t="s">
        <v>73</v>
      </c>
      <c r="F43" s="102" t="s">
        <v>173</v>
      </c>
      <c r="G43" s="102" t="s">
        <v>174</v>
      </c>
      <c r="H43" s="102" t="s">
        <v>45</v>
      </c>
      <c r="I43" s="107">
        <v>1</v>
      </c>
      <c r="J43" s="95" t="s">
        <v>82</v>
      </c>
      <c r="K43" s="102"/>
      <c r="L43" s="102"/>
      <c r="M43" s="102">
        <v>63</v>
      </c>
      <c r="N43" s="102">
        <v>0</v>
      </c>
      <c r="O43" s="240">
        <v>0</v>
      </c>
      <c r="P43" s="102">
        <v>63</v>
      </c>
      <c r="Q43" s="102">
        <v>0</v>
      </c>
      <c r="R43" s="102">
        <v>0</v>
      </c>
      <c r="S43" s="102">
        <v>0</v>
      </c>
      <c r="T43" s="102">
        <v>63</v>
      </c>
      <c r="U43" s="350">
        <v>0</v>
      </c>
      <c r="V43" s="102">
        <v>54</v>
      </c>
      <c r="W43" s="102"/>
      <c r="X43" s="103" t="s">
        <v>175</v>
      </c>
      <c r="Y43" s="102" t="s">
        <v>70</v>
      </c>
      <c r="Z43" s="102" t="s">
        <v>46</v>
      </c>
      <c r="AA43" s="102">
        <v>1</v>
      </c>
      <c r="AB43" s="261">
        <f>M43*I43</f>
        <v>63</v>
      </c>
      <c r="AD43" s="261">
        <f>T43*I43+U43*I43</f>
        <v>63</v>
      </c>
      <c r="AE43" s="261">
        <f>S43*I43</f>
        <v>0</v>
      </c>
    </row>
    <row r="44" spans="1:35" s="261" customFormat="1" ht="45" x14ac:dyDescent="0.25">
      <c r="A44" s="83">
        <v>34</v>
      </c>
      <c r="B44" s="102" t="s">
        <v>39</v>
      </c>
      <c r="C44" s="102" t="s">
        <v>147</v>
      </c>
      <c r="D44" s="102" t="s">
        <v>148</v>
      </c>
      <c r="E44" s="102" t="s">
        <v>42</v>
      </c>
      <c r="F44" s="102" t="s">
        <v>176</v>
      </c>
      <c r="G44" s="102" t="s">
        <v>177</v>
      </c>
      <c r="H44" s="102" t="s">
        <v>45</v>
      </c>
      <c r="I44" s="102">
        <v>0.47</v>
      </c>
      <c r="J44" s="95" t="s">
        <v>82</v>
      </c>
      <c r="K44" s="102"/>
      <c r="L44" s="102"/>
      <c r="M44" s="102">
        <v>44</v>
      </c>
      <c r="N44" s="102">
        <v>0</v>
      </c>
      <c r="O44" s="102">
        <v>0</v>
      </c>
      <c r="P44" s="102">
        <v>10</v>
      </c>
      <c r="Q44" s="102">
        <v>0</v>
      </c>
      <c r="R44" s="102">
        <v>0</v>
      </c>
      <c r="S44" s="102">
        <v>10</v>
      </c>
      <c r="T44" s="102">
        <v>0</v>
      </c>
      <c r="U44" s="102">
        <v>34</v>
      </c>
      <c r="V44" s="102">
        <v>55</v>
      </c>
      <c r="W44" s="102"/>
      <c r="X44" s="103" t="s">
        <v>178</v>
      </c>
      <c r="Y44" s="102" t="s">
        <v>70</v>
      </c>
      <c r="Z44" s="102" t="s">
        <v>46</v>
      </c>
      <c r="AA44" s="102">
        <v>1</v>
      </c>
      <c r="AB44" s="261">
        <f t="shared" ref="AB44:AB50" si="2">M44*I44</f>
        <v>20.68</v>
      </c>
      <c r="AD44" s="261">
        <f t="shared" ref="AD44:AD50" si="3">T44*I44+U44*I44</f>
        <v>15.979999999999999</v>
      </c>
      <c r="AE44" s="261">
        <f t="shared" ref="AE44:AE50" si="4">S44*I44</f>
        <v>4.6999999999999993</v>
      </c>
    </row>
    <row r="45" spans="1:35" s="261" customFormat="1" ht="45" x14ac:dyDescent="0.25">
      <c r="A45" s="83">
        <v>35</v>
      </c>
      <c r="B45" s="102" t="s">
        <v>71</v>
      </c>
      <c r="C45" s="102" t="s">
        <v>53</v>
      </c>
      <c r="D45" s="102" t="s">
        <v>179</v>
      </c>
      <c r="E45" s="102" t="s">
        <v>73</v>
      </c>
      <c r="F45" s="102" t="s">
        <v>180</v>
      </c>
      <c r="G45" s="108" t="s">
        <v>181</v>
      </c>
      <c r="H45" s="102" t="s">
        <v>45</v>
      </c>
      <c r="I45" s="102">
        <v>6.1660000000000004</v>
      </c>
      <c r="J45" s="95" t="s">
        <v>82</v>
      </c>
      <c r="K45" s="102"/>
      <c r="L45" s="102"/>
      <c r="M45" s="102">
        <v>1</v>
      </c>
      <c r="N45" s="102">
        <v>0</v>
      </c>
      <c r="O45" s="240">
        <v>0</v>
      </c>
      <c r="P45" s="102">
        <v>1</v>
      </c>
      <c r="Q45" s="102">
        <v>0</v>
      </c>
      <c r="R45" s="102">
        <v>0</v>
      </c>
      <c r="S45" s="102">
        <v>0</v>
      </c>
      <c r="T45" s="102">
        <v>1</v>
      </c>
      <c r="U45" s="350">
        <v>0</v>
      </c>
      <c r="V45" s="102">
        <v>6</v>
      </c>
      <c r="W45" s="102"/>
      <c r="X45" s="103" t="s">
        <v>182</v>
      </c>
      <c r="Y45" s="102" t="s">
        <v>183</v>
      </c>
      <c r="Z45" s="109" t="s">
        <v>46</v>
      </c>
      <c r="AA45" s="102">
        <v>1</v>
      </c>
      <c r="AB45" s="261">
        <f t="shared" si="2"/>
        <v>6.1660000000000004</v>
      </c>
      <c r="AD45" s="261">
        <f t="shared" si="3"/>
        <v>6.1660000000000004</v>
      </c>
      <c r="AE45" s="261">
        <f t="shared" si="4"/>
        <v>0</v>
      </c>
    </row>
    <row r="46" spans="1:35" s="261" customFormat="1" ht="45" x14ac:dyDescent="0.25">
      <c r="A46" s="83">
        <v>36</v>
      </c>
      <c r="B46" s="102" t="s">
        <v>39</v>
      </c>
      <c r="C46" s="102" t="s">
        <v>147</v>
      </c>
      <c r="D46" s="102" t="s">
        <v>148</v>
      </c>
      <c r="E46" s="102" t="s">
        <v>42</v>
      </c>
      <c r="F46" s="102" t="s">
        <v>184</v>
      </c>
      <c r="G46" s="102" t="s">
        <v>185</v>
      </c>
      <c r="H46" s="102" t="s">
        <v>45</v>
      </c>
      <c r="I46" s="102">
        <v>0.17</v>
      </c>
      <c r="J46" s="95" t="s">
        <v>82</v>
      </c>
      <c r="K46" s="102"/>
      <c r="L46" s="102"/>
      <c r="M46" s="102">
        <v>44</v>
      </c>
      <c r="N46" s="102">
        <v>0</v>
      </c>
      <c r="O46" s="102">
        <v>0</v>
      </c>
      <c r="P46" s="102">
        <v>10</v>
      </c>
      <c r="Q46" s="102">
        <v>0</v>
      </c>
      <c r="R46" s="102">
        <v>0</v>
      </c>
      <c r="S46" s="102">
        <v>10</v>
      </c>
      <c r="T46" s="102">
        <v>0</v>
      </c>
      <c r="U46" s="102">
        <v>34</v>
      </c>
      <c r="V46" s="102">
        <v>33</v>
      </c>
      <c r="W46" s="102"/>
      <c r="X46" s="103" t="s">
        <v>186</v>
      </c>
      <c r="Y46" s="102" t="s">
        <v>183</v>
      </c>
      <c r="Z46" s="102" t="s">
        <v>46</v>
      </c>
      <c r="AA46" s="102">
        <v>1</v>
      </c>
      <c r="AB46" s="261">
        <f t="shared" si="2"/>
        <v>7.48</v>
      </c>
      <c r="AD46" s="261">
        <f t="shared" si="3"/>
        <v>5.78</v>
      </c>
      <c r="AE46" s="261">
        <f t="shared" si="4"/>
        <v>1.7000000000000002</v>
      </c>
    </row>
    <row r="47" spans="1:35" s="261" customFormat="1" ht="60" x14ac:dyDescent="0.25">
      <c r="A47" s="83">
        <v>37</v>
      </c>
      <c r="B47" s="105" t="s">
        <v>47</v>
      </c>
      <c r="C47" s="102" t="s">
        <v>53</v>
      </c>
      <c r="D47" s="102" t="s">
        <v>113</v>
      </c>
      <c r="E47" s="102" t="s">
        <v>42</v>
      </c>
      <c r="F47" s="102" t="s">
        <v>187</v>
      </c>
      <c r="G47" s="102" t="s">
        <v>188</v>
      </c>
      <c r="H47" s="102" t="s">
        <v>45</v>
      </c>
      <c r="I47" s="102">
        <v>0.32</v>
      </c>
      <c r="J47" s="95" t="s">
        <v>82</v>
      </c>
      <c r="K47" s="102"/>
      <c r="L47" s="102"/>
      <c r="M47" s="102">
        <v>56</v>
      </c>
      <c r="N47" s="102">
        <v>0</v>
      </c>
      <c r="O47" s="102">
        <v>0</v>
      </c>
      <c r="P47" s="102">
        <v>56</v>
      </c>
      <c r="Q47" s="102">
        <v>0</v>
      </c>
      <c r="R47" s="102">
        <v>0</v>
      </c>
      <c r="S47" s="102">
        <v>0</v>
      </c>
      <c r="T47" s="102">
        <v>56</v>
      </c>
      <c r="U47" s="102">
        <v>0</v>
      </c>
      <c r="V47" s="102">
        <v>12</v>
      </c>
      <c r="W47" s="102"/>
      <c r="X47" s="103" t="s">
        <v>189</v>
      </c>
      <c r="Y47" s="102" t="s">
        <v>183</v>
      </c>
      <c r="Z47" s="109" t="s">
        <v>46</v>
      </c>
      <c r="AA47" s="102">
        <v>1</v>
      </c>
      <c r="AB47" s="261">
        <f t="shared" si="2"/>
        <v>17.920000000000002</v>
      </c>
      <c r="AD47" s="261">
        <f t="shared" si="3"/>
        <v>17.920000000000002</v>
      </c>
      <c r="AE47" s="261">
        <f t="shared" si="4"/>
        <v>0</v>
      </c>
    </row>
    <row r="48" spans="1:35" s="261" customFormat="1" ht="60" x14ac:dyDescent="0.25">
      <c r="A48" s="83">
        <v>38</v>
      </c>
      <c r="B48" s="122" t="s">
        <v>47</v>
      </c>
      <c r="C48" s="122" t="s">
        <v>53</v>
      </c>
      <c r="D48" s="122" t="s">
        <v>113</v>
      </c>
      <c r="E48" s="122" t="s">
        <v>42</v>
      </c>
      <c r="F48" s="122" t="s">
        <v>197</v>
      </c>
      <c r="G48" s="122" t="s">
        <v>198</v>
      </c>
      <c r="H48" s="122" t="s">
        <v>45</v>
      </c>
      <c r="I48" s="122">
        <v>4.75</v>
      </c>
      <c r="J48" s="122" t="s">
        <v>74</v>
      </c>
      <c r="K48" s="122"/>
      <c r="L48" s="122"/>
      <c r="M48" s="122">
        <v>82</v>
      </c>
      <c r="N48" s="122">
        <v>0</v>
      </c>
      <c r="O48" s="122">
        <v>0</v>
      </c>
      <c r="P48" s="122">
        <v>82</v>
      </c>
      <c r="Q48" s="122">
        <v>0</v>
      </c>
      <c r="R48" s="122">
        <v>0</v>
      </c>
      <c r="S48" s="122">
        <v>0</v>
      </c>
      <c r="T48" s="122">
        <v>82</v>
      </c>
      <c r="U48" s="122">
        <v>0</v>
      </c>
      <c r="V48" s="122">
        <v>44</v>
      </c>
      <c r="W48" s="122"/>
      <c r="X48" s="123" t="s">
        <v>199</v>
      </c>
      <c r="Y48" s="122" t="s">
        <v>183</v>
      </c>
      <c r="Z48" s="122" t="s">
        <v>46</v>
      </c>
      <c r="AA48" s="122">
        <v>1</v>
      </c>
      <c r="AB48" s="261">
        <f t="shared" si="2"/>
        <v>389.5</v>
      </c>
      <c r="AD48" s="261">
        <f t="shared" si="3"/>
        <v>389.5</v>
      </c>
      <c r="AE48" s="261">
        <f t="shared" si="4"/>
        <v>0</v>
      </c>
    </row>
    <row r="49" spans="1:35" s="261" customFormat="1" ht="60" x14ac:dyDescent="0.25">
      <c r="A49" s="83">
        <v>39</v>
      </c>
      <c r="B49" s="122" t="s">
        <v>47</v>
      </c>
      <c r="C49" s="122" t="s">
        <v>40</v>
      </c>
      <c r="D49" s="122" t="s">
        <v>200</v>
      </c>
      <c r="E49" s="122" t="s">
        <v>73</v>
      </c>
      <c r="F49" s="122" t="s">
        <v>201</v>
      </c>
      <c r="G49" s="122" t="s">
        <v>298</v>
      </c>
      <c r="H49" s="122" t="s">
        <v>45</v>
      </c>
      <c r="I49" s="122">
        <v>2</v>
      </c>
      <c r="J49" s="122" t="s">
        <v>74</v>
      </c>
      <c r="K49" s="122"/>
      <c r="L49" s="122"/>
      <c r="M49" s="122">
        <v>9</v>
      </c>
      <c r="N49" s="122">
        <v>0</v>
      </c>
      <c r="O49" s="122">
        <v>0</v>
      </c>
      <c r="P49" s="122">
        <v>7</v>
      </c>
      <c r="Q49" s="122">
        <v>0</v>
      </c>
      <c r="R49" s="122">
        <v>0</v>
      </c>
      <c r="S49" s="122">
        <v>7</v>
      </c>
      <c r="T49" s="122">
        <v>0</v>
      </c>
      <c r="U49" s="122">
        <v>2</v>
      </c>
      <c r="V49" s="122">
        <v>22</v>
      </c>
      <c r="W49" s="122"/>
      <c r="X49" s="123" t="s">
        <v>202</v>
      </c>
      <c r="Y49" s="122" t="s">
        <v>183</v>
      </c>
      <c r="Z49" s="122" t="s">
        <v>46</v>
      </c>
      <c r="AA49" s="122">
        <v>1</v>
      </c>
      <c r="AB49" s="261">
        <f t="shared" si="2"/>
        <v>18</v>
      </c>
      <c r="AD49" s="261">
        <f t="shared" si="3"/>
        <v>4</v>
      </c>
      <c r="AE49" s="261">
        <f t="shared" si="4"/>
        <v>14</v>
      </c>
    </row>
    <row r="50" spans="1:35" s="261" customFormat="1" ht="60" x14ac:dyDescent="0.25">
      <c r="A50" s="83">
        <v>40</v>
      </c>
      <c r="B50" s="122" t="s">
        <v>47</v>
      </c>
      <c r="C50" s="122" t="s">
        <v>40</v>
      </c>
      <c r="D50" s="122" t="s">
        <v>203</v>
      </c>
      <c r="E50" s="122" t="s">
        <v>73</v>
      </c>
      <c r="F50" s="122" t="s">
        <v>204</v>
      </c>
      <c r="G50" s="122" t="s">
        <v>205</v>
      </c>
      <c r="H50" s="122" t="s">
        <v>45</v>
      </c>
      <c r="I50" s="122">
        <v>20.116</v>
      </c>
      <c r="J50" s="122" t="s">
        <v>74</v>
      </c>
      <c r="K50" s="122"/>
      <c r="L50" s="122"/>
      <c r="M50" s="122">
        <v>7</v>
      </c>
      <c r="N50" s="122">
        <v>0</v>
      </c>
      <c r="O50" s="122">
        <v>0</v>
      </c>
      <c r="P50" s="122">
        <v>7</v>
      </c>
      <c r="Q50" s="122">
        <v>0</v>
      </c>
      <c r="R50" s="122">
        <v>0</v>
      </c>
      <c r="S50" s="122">
        <v>7</v>
      </c>
      <c r="T50" s="122">
        <v>0</v>
      </c>
      <c r="U50" s="122">
        <v>0</v>
      </c>
      <c r="V50" s="122">
        <v>22</v>
      </c>
      <c r="W50" s="122"/>
      <c r="X50" s="123" t="s">
        <v>206</v>
      </c>
      <c r="Y50" s="122" t="s">
        <v>183</v>
      </c>
      <c r="Z50" s="122" t="s">
        <v>46</v>
      </c>
      <c r="AA50" s="122">
        <v>1</v>
      </c>
      <c r="AB50" s="261">
        <f t="shared" si="2"/>
        <v>140.81200000000001</v>
      </c>
      <c r="AD50" s="261">
        <f t="shared" si="3"/>
        <v>0</v>
      </c>
      <c r="AE50" s="261">
        <f t="shared" si="4"/>
        <v>140.81200000000001</v>
      </c>
    </row>
    <row r="51" spans="1:35" s="232" customFormat="1" ht="60" x14ac:dyDescent="0.25">
      <c r="A51" s="231">
        <v>41</v>
      </c>
      <c r="B51" s="214" t="s">
        <v>47</v>
      </c>
      <c r="C51" s="214" t="s">
        <v>40</v>
      </c>
      <c r="D51" s="214" t="s">
        <v>207</v>
      </c>
      <c r="E51" s="214" t="s">
        <v>73</v>
      </c>
      <c r="F51" s="214" t="s">
        <v>208</v>
      </c>
      <c r="G51" s="219" t="s">
        <v>209</v>
      </c>
      <c r="H51" s="214" t="s">
        <v>45</v>
      </c>
      <c r="I51" s="243">
        <v>3</v>
      </c>
      <c r="J51" s="214" t="s">
        <v>74</v>
      </c>
      <c r="K51" s="214"/>
      <c r="L51" s="214"/>
      <c r="M51" s="214">
        <v>45</v>
      </c>
      <c r="N51" s="214">
        <v>0</v>
      </c>
      <c r="O51" s="214">
        <v>0</v>
      </c>
      <c r="P51" s="214">
        <v>45</v>
      </c>
      <c r="Q51" s="214">
        <v>0</v>
      </c>
      <c r="R51" s="214">
        <v>0</v>
      </c>
      <c r="S51" s="214">
        <v>0</v>
      </c>
      <c r="T51" s="214">
        <v>45</v>
      </c>
      <c r="U51" s="351">
        <v>0</v>
      </c>
      <c r="V51" s="214">
        <v>24</v>
      </c>
      <c r="W51" s="214"/>
      <c r="X51" s="219" t="s">
        <v>210</v>
      </c>
      <c r="Y51" s="214" t="s">
        <v>109</v>
      </c>
      <c r="Z51" s="214" t="s">
        <v>46</v>
      </c>
      <c r="AA51" s="214">
        <v>0</v>
      </c>
    </row>
    <row r="52" spans="1:35" s="232" customFormat="1" ht="90" x14ac:dyDescent="0.25">
      <c r="A52" s="231">
        <v>42</v>
      </c>
      <c r="B52" s="214" t="s">
        <v>71</v>
      </c>
      <c r="C52" s="214" t="s">
        <v>53</v>
      </c>
      <c r="D52" s="214" t="s">
        <v>72</v>
      </c>
      <c r="E52" s="214" t="s">
        <v>73</v>
      </c>
      <c r="F52" s="214" t="s">
        <v>211</v>
      </c>
      <c r="G52" s="219" t="s">
        <v>212</v>
      </c>
      <c r="H52" s="214" t="s">
        <v>45</v>
      </c>
      <c r="I52" s="214">
        <v>11.75</v>
      </c>
      <c r="J52" s="214" t="s">
        <v>74</v>
      </c>
      <c r="K52" s="214"/>
      <c r="L52" s="214"/>
      <c r="M52" s="214">
        <v>165</v>
      </c>
      <c r="N52" s="214">
        <v>0</v>
      </c>
      <c r="O52" s="214">
        <v>0</v>
      </c>
      <c r="P52" s="214">
        <v>165</v>
      </c>
      <c r="Q52" s="214">
        <v>0</v>
      </c>
      <c r="R52" s="214">
        <v>0</v>
      </c>
      <c r="S52" s="214">
        <v>0</v>
      </c>
      <c r="T52" s="214">
        <v>165</v>
      </c>
      <c r="U52" s="351">
        <v>0</v>
      </c>
      <c r="V52" s="214">
        <v>87</v>
      </c>
      <c r="W52" s="214"/>
      <c r="X52" s="219" t="s">
        <v>213</v>
      </c>
      <c r="Y52" s="214" t="s">
        <v>109</v>
      </c>
      <c r="Z52" s="214" t="s">
        <v>46</v>
      </c>
      <c r="AA52" s="214">
        <v>0</v>
      </c>
    </row>
    <row r="53" spans="1:35" s="261" customFormat="1" ht="60" x14ac:dyDescent="0.25">
      <c r="A53" s="83">
        <v>43</v>
      </c>
      <c r="B53" s="122" t="s">
        <v>47</v>
      </c>
      <c r="C53" s="122" t="s">
        <v>40</v>
      </c>
      <c r="D53" s="122" t="s">
        <v>203</v>
      </c>
      <c r="E53" s="122" t="s">
        <v>73</v>
      </c>
      <c r="F53" s="122" t="s">
        <v>214</v>
      </c>
      <c r="G53" s="122" t="s">
        <v>215</v>
      </c>
      <c r="H53" s="122" t="s">
        <v>45</v>
      </c>
      <c r="I53" s="122">
        <v>6.1159999999999997</v>
      </c>
      <c r="J53" s="122" t="s">
        <v>74</v>
      </c>
      <c r="K53" s="122"/>
      <c r="L53" s="122"/>
      <c r="M53" s="122">
        <v>7</v>
      </c>
      <c r="N53" s="122">
        <v>0</v>
      </c>
      <c r="O53" s="122">
        <v>0</v>
      </c>
      <c r="P53" s="122">
        <v>7</v>
      </c>
      <c r="Q53" s="122">
        <v>0</v>
      </c>
      <c r="R53" s="122">
        <v>0</v>
      </c>
      <c r="S53" s="122">
        <v>7</v>
      </c>
      <c r="T53" s="122">
        <v>0</v>
      </c>
      <c r="U53" s="122">
        <v>0</v>
      </c>
      <c r="V53" s="122">
        <v>21</v>
      </c>
      <c r="W53" s="122"/>
      <c r="X53" s="123" t="s">
        <v>216</v>
      </c>
      <c r="Y53" s="122" t="s">
        <v>183</v>
      </c>
      <c r="Z53" s="122" t="s">
        <v>46</v>
      </c>
      <c r="AA53" s="122">
        <v>1</v>
      </c>
      <c r="AB53" s="261">
        <f t="shared" ref="AB53" si="5">M53*I53</f>
        <v>42.811999999999998</v>
      </c>
      <c r="AD53" s="261">
        <f t="shared" ref="AD53" si="6">T53*I53+U53*I53</f>
        <v>0</v>
      </c>
      <c r="AE53" s="261">
        <f t="shared" ref="AE53" si="7">S53*I53</f>
        <v>42.811999999999998</v>
      </c>
    </row>
    <row r="54" spans="1:35" s="286" customFormat="1" ht="60" x14ac:dyDescent="0.25">
      <c r="A54" s="283">
        <v>44</v>
      </c>
      <c r="B54" s="305" t="s">
        <v>47</v>
      </c>
      <c r="C54" s="305" t="s">
        <v>40</v>
      </c>
      <c r="D54" s="305" t="s">
        <v>217</v>
      </c>
      <c r="E54" s="305" t="s">
        <v>73</v>
      </c>
      <c r="F54" s="305" t="s">
        <v>218</v>
      </c>
      <c r="G54" s="305" t="s">
        <v>219</v>
      </c>
      <c r="H54" s="305" t="s">
        <v>75</v>
      </c>
      <c r="I54" s="306">
        <v>3</v>
      </c>
      <c r="J54" s="305" t="s">
        <v>74</v>
      </c>
      <c r="K54" s="305"/>
      <c r="L54" s="305"/>
      <c r="M54" s="305">
        <v>1</v>
      </c>
      <c r="N54" s="305">
        <v>0</v>
      </c>
      <c r="O54" s="305">
        <v>0</v>
      </c>
      <c r="P54" s="305">
        <v>1</v>
      </c>
      <c r="Q54" s="305">
        <v>0</v>
      </c>
      <c r="R54" s="305">
        <v>0</v>
      </c>
      <c r="S54" s="305">
        <v>0</v>
      </c>
      <c r="T54" s="305">
        <v>1</v>
      </c>
      <c r="U54" s="305">
        <v>0</v>
      </c>
      <c r="V54" s="305">
        <v>12</v>
      </c>
      <c r="W54" s="305"/>
      <c r="X54" s="305"/>
      <c r="Y54" s="305"/>
      <c r="Z54" s="305"/>
      <c r="AA54" s="305">
        <v>1</v>
      </c>
      <c r="AC54" s="286">
        <f>M54*I54</f>
        <v>3</v>
      </c>
      <c r="AF54" s="286">
        <f>T54*I54+U54*I54</f>
        <v>3</v>
      </c>
      <c r="AG54" s="286">
        <f>S54*I54</f>
        <v>0</v>
      </c>
      <c r="AI54" s="286">
        <f>T54*I54+U54*I54</f>
        <v>3</v>
      </c>
    </row>
    <row r="55" spans="1:35" s="261" customFormat="1" ht="60" x14ac:dyDescent="0.25">
      <c r="A55" s="83">
        <v>45</v>
      </c>
      <c r="B55" s="122" t="s">
        <v>47</v>
      </c>
      <c r="C55" s="122" t="s">
        <v>40</v>
      </c>
      <c r="D55" s="122" t="s">
        <v>203</v>
      </c>
      <c r="E55" s="122" t="s">
        <v>73</v>
      </c>
      <c r="F55" s="122" t="s">
        <v>220</v>
      </c>
      <c r="G55" s="122" t="s">
        <v>221</v>
      </c>
      <c r="H55" s="122" t="s">
        <v>45</v>
      </c>
      <c r="I55" s="132">
        <v>5</v>
      </c>
      <c r="J55" s="122" t="s">
        <v>74</v>
      </c>
      <c r="K55" s="122"/>
      <c r="L55" s="122"/>
      <c r="M55" s="122">
        <v>7</v>
      </c>
      <c r="N55" s="122">
        <v>0</v>
      </c>
      <c r="O55" s="122">
        <v>0</v>
      </c>
      <c r="P55" s="122">
        <v>7</v>
      </c>
      <c r="Q55" s="122">
        <v>0</v>
      </c>
      <c r="R55" s="122">
        <v>0</v>
      </c>
      <c r="S55" s="122">
        <v>7</v>
      </c>
      <c r="T55" s="122">
        <v>0</v>
      </c>
      <c r="U55" s="122">
        <v>0</v>
      </c>
      <c r="V55" s="122">
        <v>16</v>
      </c>
      <c r="W55" s="122"/>
      <c r="X55" s="123" t="s">
        <v>222</v>
      </c>
      <c r="Y55" s="122" t="s">
        <v>183</v>
      </c>
      <c r="Z55" s="122" t="s">
        <v>46</v>
      </c>
      <c r="AA55" s="122">
        <v>1</v>
      </c>
      <c r="AB55" s="261">
        <f t="shared" ref="AB55:AB56" si="8">M55*I55</f>
        <v>35</v>
      </c>
      <c r="AD55" s="261">
        <f t="shared" ref="AD55:AD56" si="9">T55*I55+U55*I55</f>
        <v>0</v>
      </c>
      <c r="AE55" s="261">
        <f t="shared" ref="AE55:AE56" si="10">S55*I55</f>
        <v>35</v>
      </c>
    </row>
    <row r="56" spans="1:35" s="261" customFormat="1" ht="45" x14ac:dyDescent="0.25">
      <c r="A56" s="83">
        <v>46</v>
      </c>
      <c r="B56" s="122" t="s">
        <v>71</v>
      </c>
      <c r="C56" s="122" t="s">
        <v>53</v>
      </c>
      <c r="D56" s="122" t="s">
        <v>125</v>
      </c>
      <c r="E56" s="122" t="s">
        <v>73</v>
      </c>
      <c r="F56" s="122" t="s">
        <v>223</v>
      </c>
      <c r="G56" s="122" t="s">
        <v>224</v>
      </c>
      <c r="H56" s="122" t="s">
        <v>45</v>
      </c>
      <c r="I56" s="122">
        <v>0.95</v>
      </c>
      <c r="J56" s="122" t="s">
        <v>74</v>
      </c>
      <c r="K56" s="122"/>
      <c r="L56" s="122"/>
      <c r="M56" s="122">
        <v>63</v>
      </c>
      <c r="N56" s="122">
        <v>0</v>
      </c>
      <c r="O56" s="214">
        <v>0</v>
      </c>
      <c r="P56" s="122">
        <v>63</v>
      </c>
      <c r="Q56" s="122">
        <v>0</v>
      </c>
      <c r="R56" s="122">
        <v>0</v>
      </c>
      <c r="S56" s="122">
        <v>0</v>
      </c>
      <c r="T56" s="122">
        <v>63</v>
      </c>
      <c r="U56" s="351">
        <v>0</v>
      </c>
      <c r="V56" s="122">
        <v>8</v>
      </c>
      <c r="W56" s="122"/>
      <c r="X56" s="123" t="s">
        <v>225</v>
      </c>
      <c r="Y56" s="122" t="s">
        <v>183</v>
      </c>
      <c r="Z56" s="122" t="s">
        <v>46</v>
      </c>
      <c r="AA56" s="122">
        <v>1</v>
      </c>
      <c r="AB56" s="261">
        <f t="shared" si="8"/>
        <v>59.849999999999994</v>
      </c>
      <c r="AD56" s="261">
        <f t="shared" si="9"/>
        <v>59.849999999999994</v>
      </c>
      <c r="AE56" s="261">
        <f t="shared" si="10"/>
        <v>0</v>
      </c>
    </row>
    <row r="57" spans="1:35" s="232" customFormat="1" ht="90" x14ac:dyDescent="0.25">
      <c r="A57" s="231">
        <v>47</v>
      </c>
      <c r="B57" s="214" t="s">
        <v>71</v>
      </c>
      <c r="C57" s="214" t="s">
        <v>53</v>
      </c>
      <c r="D57" s="214" t="s">
        <v>72</v>
      </c>
      <c r="E57" s="214" t="s">
        <v>73</v>
      </c>
      <c r="F57" s="214" t="s">
        <v>226</v>
      </c>
      <c r="G57" s="219" t="s">
        <v>227</v>
      </c>
      <c r="H57" s="214" t="s">
        <v>45</v>
      </c>
      <c r="I57" s="214">
        <v>5.3330000000000002</v>
      </c>
      <c r="J57" s="214" t="s">
        <v>74</v>
      </c>
      <c r="K57" s="214"/>
      <c r="L57" s="214"/>
      <c r="M57" s="214">
        <v>165</v>
      </c>
      <c r="N57" s="214">
        <v>0</v>
      </c>
      <c r="O57" s="214">
        <v>0</v>
      </c>
      <c r="P57" s="214">
        <v>165</v>
      </c>
      <c r="Q57" s="214">
        <v>0</v>
      </c>
      <c r="R57" s="214">
        <v>0</v>
      </c>
      <c r="S57" s="214">
        <v>0</v>
      </c>
      <c r="T57" s="214">
        <v>165</v>
      </c>
      <c r="U57" s="351">
        <v>0</v>
      </c>
      <c r="V57" s="214">
        <v>91</v>
      </c>
      <c r="W57" s="214"/>
      <c r="X57" s="219" t="s">
        <v>228</v>
      </c>
      <c r="Y57" s="214" t="s">
        <v>109</v>
      </c>
      <c r="Z57" s="214" t="s">
        <v>46</v>
      </c>
      <c r="AA57" s="214">
        <v>0</v>
      </c>
    </row>
    <row r="58" spans="1:35" s="261" customFormat="1" ht="45" x14ac:dyDescent="0.25">
      <c r="A58" s="83">
        <v>48</v>
      </c>
      <c r="B58" s="122" t="s">
        <v>71</v>
      </c>
      <c r="C58" s="122" t="s">
        <v>53</v>
      </c>
      <c r="D58" s="122" t="s">
        <v>125</v>
      </c>
      <c r="E58" s="122" t="s">
        <v>73</v>
      </c>
      <c r="F58" s="122" t="s">
        <v>229</v>
      </c>
      <c r="G58" s="122" t="s">
        <v>230</v>
      </c>
      <c r="H58" s="122" t="s">
        <v>45</v>
      </c>
      <c r="I58" s="122">
        <v>1.03</v>
      </c>
      <c r="J58" s="122" t="s">
        <v>74</v>
      </c>
      <c r="K58" s="122"/>
      <c r="L58" s="122"/>
      <c r="M58" s="122">
        <v>63</v>
      </c>
      <c r="N58" s="122">
        <v>0</v>
      </c>
      <c r="O58" s="214">
        <v>0</v>
      </c>
      <c r="P58" s="122">
        <v>63</v>
      </c>
      <c r="Q58" s="122">
        <v>0</v>
      </c>
      <c r="R58" s="122">
        <v>0</v>
      </c>
      <c r="S58" s="122">
        <v>0</v>
      </c>
      <c r="T58" s="122">
        <v>63</v>
      </c>
      <c r="U58" s="351">
        <v>0</v>
      </c>
      <c r="V58" s="122">
        <v>22</v>
      </c>
      <c r="W58" s="122"/>
      <c r="X58" s="123" t="s">
        <v>231</v>
      </c>
      <c r="Y58" s="122" t="s">
        <v>183</v>
      </c>
      <c r="Z58" s="122" t="s">
        <v>46</v>
      </c>
      <c r="AA58" s="122">
        <v>1</v>
      </c>
      <c r="AB58" s="261">
        <f t="shared" ref="AB58:AB59" si="11">M58*I58</f>
        <v>64.89</v>
      </c>
      <c r="AD58" s="261">
        <f t="shared" ref="AD58:AD59" si="12">T58*I58+U58*I58</f>
        <v>64.89</v>
      </c>
      <c r="AE58" s="261">
        <f t="shared" ref="AE58:AE59" si="13">S58*I58</f>
        <v>0</v>
      </c>
    </row>
    <row r="59" spans="1:35" s="261" customFormat="1" ht="45" x14ac:dyDescent="0.25">
      <c r="A59" s="83">
        <v>49</v>
      </c>
      <c r="B59" s="122" t="s">
        <v>71</v>
      </c>
      <c r="C59" s="122" t="s">
        <v>53</v>
      </c>
      <c r="D59" s="122" t="s">
        <v>125</v>
      </c>
      <c r="E59" s="122" t="s">
        <v>73</v>
      </c>
      <c r="F59" s="123" t="s">
        <v>297</v>
      </c>
      <c r="G59" s="123" t="s">
        <v>232</v>
      </c>
      <c r="H59" s="122" t="s">
        <v>45</v>
      </c>
      <c r="I59" s="122">
        <v>1.7829999999999999</v>
      </c>
      <c r="J59" s="122" t="s">
        <v>74</v>
      </c>
      <c r="K59" s="122"/>
      <c r="L59" s="122"/>
      <c r="M59" s="122">
        <v>63</v>
      </c>
      <c r="N59" s="122">
        <v>0</v>
      </c>
      <c r="O59" s="214">
        <v>0</v>
      </c>
      <c r="P59" s="122">
        <v>63</v>
      </c>
      <c r="Q59" s="122">
        <v>0</v>
      </c>
      <c r="R59" s="122">
        <v>0</v>
      </c>
      <c r="S59" s="122">
        <v>0</v>
      </c>
      <c r="T59" s="122">
        <v>63</v>
      </c>
      <c r="U59" s="351">
        <v>0</v>
      </c>
      <c r="V59" s="122">
        <v>21</v>
      </c>
      <c r="W59" s="122"/>
      <c r="X59" s="123" t="s">
        <v>233</v>
      </c>
      <c r="Y59" s="122" t="s">
        <v>183</v>
      </c>
      <c r="Z59" s="122" t="s">
        <v>46</v>
      </c>
      <c r="AA59" s="122">
        <v>1</v>
      </c>
      <c r="AB59" s="261">
        <f t="shared" si="11"/>
        <v>112.32899999999999</v>
      </c>
      <c r="AD59" s="261">
        <f t="shared" si="12"/>
        <v>112.32899999999999</v>
      </c>
      <c r="AE59" s="261">
        <f t="shared" si="13"/>
        <v>0</v>
      </c>
    </row>
    <row r="60" spans="1:35" s="232" customFormat="1" ht="90" x14ac:dyDescent="0.25">
      <c r="A60" s="231">
        <v>50</v>
      </c>
      <c r="B60" s="214" t="s">
        <v>234</v>
      </c>
      <c r="C60" s="214" t="s">
        <v>53</v>
      </c>
      <c r="D60" s="214" t="s">
        <v>235</v>
      </c>
      <c r="E60" s="214" t="s">
        <v>236</v>
      </c>
      <c r="F60" s="214" t="s">
        <v>237</v>
      </c>
      <c r="G60" s="219" t="s">
        <v>238</v>
      </c>
      <c r="H60" s="214" t="s">
        <v>45</v>
      </c>
      <c r="I60" s="214">
        <v>5.4160000000000004</v>
      </c>
      <c r="J60" s="219" t="s">
        <v>161</v>
      </c>
      <c r="K60" s="214"/>
      <c r="L60" s="214"/>
      <c r="M60" s="214">
        <v>8</v>
      </c>
      <c r="N60" s="214">
        <v>0</v>
      </c>
      <c r="O60" s="214">
        <v>0</v>
      </c>
      <c r="P60" s="214">
        <v>8</v>
      </c>
      <c r="Q60" s="214">
        <v>0</v>
      </c>
      <c r="R60" s="214">
        <v>0</v>
      </c>
      <c r="S60" s="214">
        <v>8</v>
      </c>
      <c r="T60" s="214">
        <v>0</v>
      </c>
      <c r="U60" s="351">
        <v>0</v>
      </c>
      <c r="V60" s="214">
        <v>12</v>
      </c>
      <c r="W60" s="214"/>
      <c r="X60" s="219" t="s">
        <v>239</v>
      </c>
      <c r="Y60" s="219" t="s">
        <v>109</v>
      </c>
      <c r="Z60" s="214" t="s">
        <v>46</v>
      </c>
      <c r="AA60" s="214">
        <v>0</v>
      </c>
    </row>
    <row r="61" spans="1:35" s="232" customFormat="1" ht="60" x14ac:dyDescent="0.25">
      <c r="A61" s="231">
        <v>51</v>
      </c>
      <c r="B61" s="214" t="s">
        <v>47</v>
      </c>
      <c r="C61" s="214" t="s">
        <v>48</v>
      </c>
      <c r="D61" s="214" t="s">
        <v>240</v>
      </c>
      <c r="E61" s="214" t="s">
        <v>73</v>
      </c>
      <c r="F61" s="214" t="s">
        <v>241</v>
      </c>
      <c r="G61" s="219" t="s">
        <v>242</v>
      </c>
      <c r="H61" s="214" t="s">
        <v>45</v>
      </c>
      <c r="I61" s="243">
        <v>2.5</v>
      </c>
      <c r="J61" s="214" t="s">
        <v>74</v>
      </c>
      <c r="K61" s="214"/>
      <c r="L61" s="214"/>
      <c r="M61" s="214">
        <v>2</v>
      </c>
      <c r="N61" s="214">
        <v>0</v>
      </c>
      <c r="O61" s="214">
        <v>0</v>
      </c>
      <c r="P61" s="214">
        <v>2</v>
      </c>
      <c r="Q61" s="214">
        <v>0</v>
      </c>
      <c r="R61" s="214">
        <v>0</v>
      </c>
      <c r="S61" s="214">
        <v>0</v>
      </c>
      <c r="T61" s="214">
        <v>2</v>
      </c>
      <c r="U61" s="351">
        <v>0</v>
      </c>
      <c r="V61" s="214">
        <v>6</v>
      </c>
      <c r="W61" s="214"/>
      <c r="X61" s="219" t="s">
        <v>243</v>
      </c>
      <c r="Y61" s="219" t="s">
        <v>109</v>
      </c>
      <c r="Z61" s="214" t="s">
        <v>46</v>
      </c>
      <c r="AA61" s="214">
        <v>0</v>
      </c>
    </row>
    <row r="62" spans="1:35" s="232" customFormat="1" ht="90" x14ac:dyDescent="0.25">
      <c r="A62" s="231">
        <v>52</v>
      </c>
      <c r="B62" s="214" t="s">
        <v>71</v>
      </c>
      <c r="C62" s="214" t="s">
        <v>53</v>
      </c>
      <c r="D62" s="214" t="s">
        <v>72</v>
      </c>
      <c r="E62" s="214" t="s">
        <v>73</v>
      </c>
      <c r="F62" s="214" t="s">
        <v>244</v>
      </c>
      <c r="G62" s="219" t="s">
        <v>245</v>
      </c>
      <c r="H62" s="214" t="s">
        <v>45</v>
      </c>
      <c r="I62" s="214">
        <v>6.1660000000000004</v>
      </c>
      <c r="J62" s="214" t="s">
        <v>74</v>
      </c>
      <c r="K62" s="214"/>
      <c r="L62" s="214"/>
      <c r="M62" s="214">
        <v>165</v>
      </c>
      <c r="N62" s="214">
        <v>0</v>
      </c>
      <c r="O62" s="214">
        <v>0</v>
      </c>
      <c r="P62" s="214">
        <v>165</v>
      </c>
      <c r="Q62" s="214">
        <v>0</v>
      </c>
      <c r="R62" s="214">
        <v>0</v>
      </c>
      <c r="S62" s="214">
        <v>0</v>
      </c>
      <c r="T62" s="214">
        <v>165</v>
      </c>
      <c r="U62" s="351">
        <v>0</v>
      </c>
      <c r="V62" s="214">
        <v>38</v>
      </c>
      <c r="W62" s="214"/>
      <c r="X62" s="219" t="s">
        <v>246</v>
      </c>
      <c r="Y62" s="219" t="s">
        <v>109</v>
      </c>
      <c r="Z62" s="214" t="s">
        <v>46</v>
      </c>
      <c r="AA62" s="214">
        <v>0</v>
      </c>
    </row>
    <row r="63" spans="1:35" s="232" customFormat="1" ht="75" x14ac:dyDescent="0.25">
      <c r="A63" s="231">
        <v>53</v>
      </c>
      <c r="B63" s="214" t="s">
        <v>47</v>
      </c>
      <c r="C63" s="214" t="s">
        <v>53</v>
      </c>
      <c r="D63" s="214" t="s">
        <v>247</v>
      </c>
      <c r="E63" s="214" t="s">
        <v>42</v>
      </c>
      <c r="F63" s="214" t="s">
        <v>248</v>
      </c>
      <c r="G63" s="219" t="s">
        <v>249</v>
      </c>
      <c r="H63" s="214" t="s">
        <v>45</v>
      </c>
      <c r="I63" s="214">
        <v>14.416</v>
      </c>
      <c r="J63" s="214" t="s">
        <v>74</v>
      </c>
      <c r="K63" s="214"/>
      <c r="L63" s="214"/>
      <c r="M63" s="214">
        <v>35</v>
      </c>
      <c r="N63" s="214">
        <v>0</v>
      </c>
      <c r="O63" s="214">
        <v>0</v>
      </c>
      <c r="P63" s="214">
        <v>35</v>
      </c>
      <c r="Q63" s="214">
        <v>0</v>
      </c>
      <c r="R63" s="214">
        <v>0</v>
      </c>
      <c r="S63" s="214">
        <v>0</v>
      </c>
      <c r="T63" s="214">
        <v>35</v>
      </c>
      <c r="U63" s="351">
        <v>0</v>
      </c>
      <c r="V63" s="214">
        <v>98</v>
      </c>
      <c r="W63" s="214"/>
      <c r="X63" s="219" t="s">
        <v>250</v>
      </c>
      <c r="Y63" s="214" t="s">
        <v>109</v>
      </c>
      <c r="Z63" s="214" t="s">
        <v>46</v>
      </c>
      <c r="AA63" s="214">
        <v>0</v>
      </c>
    </row>
    <row r="64" spans="1:35" s="232" customFormat="1" ht="60" x14ac:dyDescent="0.25">
      <c r="A64" s="231">
        <v>54</v>
      </c>
      <c r="B64" s="214" t="s">
        <v>47</v>
      </c>
      <c r="C64" s="214" t="s">
        <v>53</v>
      </c>
      <c r="D64" s="214" t="s">
        <v>207</v>
      </c>
      <c r="E64" s="214" t="s">
        <v>73</v>
      </c>
      <c r="F64" s="214" t="s">
        <v>251</v>
      </c>
      <c r="G64" s="219" t="s">
        <v>252</v>
      </c>
      <c r="H64" s="214" t="s">
        <v>45</v>
      </c>
      <c r="I64" s="243">
        <v>2.5</v>
      </c>
      <c r="J64" s="214" t="s">
        <v>74</v>
      </c>
      <c r="K64" s="214"/>
      <c r="L64" s="214"/>
      <c r="M64" s="214">
        <v>45</v>
      </c>
      <c r="N64" s="214">
        <v>0</v>
      </c>
      <c r="O64" s="214">
        <v>0</v>
      </c>
      <c r="P64" s="214">
        <v>45</v>
      </c>
      <c r="Q64" s="214">
        <v>0</v>
      </c>
      <c r="R64" s="214">
        <v>0</v>
      </c>
      <c r="S64" s="214">
        <v>0</v>
      </c>
      <c r="T64" s="214">
        <v>45</v>
      </c>
      <c r="U64" s="351">
        <v>0</v>
      </c>
      <c r="V64" s="214">
        <v>51</v>
      </c>
      <c r="W64" s="214"/>
      <c r="X64" s="219" t="s">
        <v>253</v>
      </c>
      <c r="Y64" s="214" t="s">
        <v>109</v>
      </c>
      <c r="Z64" s="214" t="s">
        <v>46</v>
      </c>
      <c r="AA64" s="214">
        <v>0</v>
      </c>
    </row>
    <row r="65" spans="1:33" s="232" customFormat="1" ht="45" x14ac:dyDescent="0.25">
      <c r="A65" s="231">
        <v>55</v>
      </c>
      <c r="B65" s="214" t="s">
        <v>71</v>
      </c>
      <c r="C65" s="214" t="s">
        <v>53</v>
      </c>
      <c r="D65" s="214" t="s">
        <v>254</v>
      </c>
      <c r="E65" s="214" t="s">
        <v>73</v>
      </c>
      <c r="F65" s="214" t="s">
        <v>255</v>
      </c>
      <c r="G65" s="214" t="s">
        <v>256</v>
      </c>
      <c r="H65" s="214" t="s">
        <v>45</v>
      </c>
      <c r="I65" s="214">
        <v>0.13</v>
      </c>
      <c r="J65" s="214" t="s">
        <v>74</v>
      </c>
      <c r="K65" s="214"/>
      <c r="L65" s="214"/>
      <c r="M65" s="214">
        <v>57</v>
      </c>
      <c r="N65" s="214">
        <v>0</v>
      </c>
      <c r="O65" s="214">
        <v>0</v>
      </c>
      <c r="P65" s="214">
        <v>57</v>
      </c>
      <c r="Q65" s="214">
        <v>0</v>
      </c>
      <c r="R65" s="214">
        <v>0</v>
      </c>
      <c r="S65" s="214">
        <v>0</v>
      </c>
      <c r="T65" s="214">
        <v>57</v>
      </c>
      <c r="U65" s="351">
        <v>0</v>
      </c>
      <c r="V65" s="214">
        <v>2</v>
      </c>
      <c r="W65" s="214"/>
      <c r="X65" s="219" t="s">
        <v>257</v>
      </c>
      <c r="Y65" s="214" t="s">
        <v>109</v>
      </c>
      <c r="Z65" s="214" t="s">
        <v>46</v>
      </c>
      <c r="AA65" s="214">
        <v>0</v>
      </c>
    </row>
    <row r="66" spans="1:33" s="261" customFormat="1" ht="60" x14ac:dyDescent="0.25">
      <c r="A66" s="83">
        <v>56</v>
      </c>
      <c r="B66" s="122" t="s">
        <v>47</v>
      </c>
      <c r="C66" s="122" t="s">
        <v>40</v>
      </c>
      <c r="D66" s="122" t="s">
        <v>203</v>
      </c>
      <c r="E66" s="122" t="s">
        <v>73</v>
      </c>
      <c r="F66" s="122" t="s">
        <v>258</v>
      </c>
      <c r="G66" s="122" t="s">
        <v>259</v>
      </c>
      <c r="H66" s="122" t="s">
        <v>45</v>
      </c>
      <c r="I66" s="122">
        <v>1.92</v>
      </c>
      <c r="J66" s="122" t="s">
        <v>74</v>
      </c>
      <c r="K66" s="122"/>
      <c r="L66" s="122"/>
      <c r="M66" s="122">
        <v>7</v>
      </c>
      <c r="N66" s="122">
        <v>0</v>
      </c>
      <c r="O66" s="122">
        <v>0</v>
      </c>
      <c r="P66" s="122">
        <v>7</v>
      </c>
      <c r="Q66" s="122">
        <v>0</v>
      </c>
      <c r="R66" s="122">
        <v>0</v>
      </c>
      <c r="S66" s="122">
        <v>7</v>
      </c>
      <c r="T66" s="122">
        <v>0</v>
      </c>
      <c r="U66" s="122">
        <v>0</v>
      </c>
      <c r="V66" s="122">
        <v>12</v>
      </c>
      <c r="W66" s="122"/>
      <c r="X66" s="123" t="s">
        <v>260</v>
      </c>
      <c r="Y66" s="122" t="s">
        <v>183</v>
      </c>
      <c r="Z66" s="122" t="s">
        <v>46</v>
      </c>
      <c r="AA66" s="122">
        <v>1</v>
      </c>
      <c r="AB66" s="261">
        <f t="shared" ref="AB66" si="14">M66*I66</f>
        <v>13.44</v>
      </c>
      <c r="AD66" s="261">
        <f t="shared" ref="AD66" si="15">T66*I66+U66*I66</f>
        <v>0</v>
      </c>
      <c r="AE66" s="261">
        <f t="shared" ref="AE66" si="16">S66*I66</f>
        <v>13.44</v>
      </c>
    </row>
    <row r="67" spans="1:33" s="286" customFormat="1" ht="45" x14ac:dyDescent="0.25">
      <c r="A67" s="283">
        <v>57</v>
      </c>
      <c r="B67" s="296" t="s">
        <v>71</v>
      </c>
      <c r="C67" s="297" t="s">
        <v>53</v>
      </c>
      <c r="D67" s="297" t="s">
        <v>110</v>
      </c>
      <c r="E67" s="297" t="s">
        <v>73</v>
      </c>
      <c r="F67" s="288" t="s">
        <v>261</v>
      </c>
      <c r="G67" s="288" t="s">
        <v>262</v>
      </c>
      <c r="H67" s="297" t="s">
        <v>75</v>
      </c>
      <c r="I67" s="289">
        <v>3</v>
      </c>
      <c r="J67" s="297" t="s">
        <v>82</v>
      </c>
      <c r="K67" s="297"/>
      <c r="L67" s="297"/>
      <c r="M67" s="297">
        <v>136</v>
      </c>
      <c r="N67" s="297">
        <v>0</v>
      </c>
      <c r="O67" s="235">
        <v>0</v>
      </c>
      <c r="P67" s="297">
        <v>136</v>
      </c>
      <c r="Q67" s="297">
        <v>0</v>
      </c>
      <c r="R67" s="297">
        <v>0</v>
      </c>
      <c r="S67" s="297">
        <v>0</v>
      </c>
      <c r="T67" s="297">
        <v>136</v>
      </c>
      <c r="U67" s="348">
        <v>0</v>
      </c>
      <c r="V67" s="297">
        <v>105</v>
      </c>
      <c r="W67" s="297"/>
      <c r="X67" s="298"/>
      <c r="Y67" s="298"/>
      <c r="Z67" s="299"/>
      <c r="AA67" s="300">
        <v>1</v>
      </c>
      <c r="AC67" s="286">
        <f>M67*I67</f>
        <v>408</v>
      </c>
      <c r="AF67" s="286">
        <f>T67*I67+U67*I67</f>
        <v>408</v>
      </c>
      <c r="AG67" s="286">
        <f>S67*I67</f>
        <v>0</v>
      </c>
    </row>
    <row r="68" spans="1:33" s="232" customFormat="1" ht="75" x14ac:dyDescent="0.25">
      <c r="A68" s="231">
        <v>58</v>
      </c>
      <c r="B68" s="214" t="s">
        <v>47</v>
      </c>
      <c r="C68" s="214" t="s">
        <v>48</v>
      </c>
      <c r="D68" s="214" t="s">
        <v>263</v>
      </c>
      <c r="E68" s="214" t="s">
        <v>73</v>
      </c>
      <c r="F68" s="214" t="s">
        <v>264</v>
      </c>
      <c r="G68" s="214" t="s">
        <v>265</v>
      </c>
      <c r="H68" s="214" t="s">
        <v>45</v>
      </c>
      <c r="I68" s="214">
        <v>1.57</v>
      </c>
      <c r="J68" s="235" t="s">
        <v>82</v>
      </c>
      <c r="K68" s="214"/>
      <c r="L68" s="214"/>
      <c r="M68" s="214">
        <v>32</v>
      </c>
      <c r="N68" s="214">
        <v>0</v>
      </c>
      <c r="O68" s="214">
        <v>0</v>
      </c>
      <c r="P68" s="214">
        <v>32</v>
      </c>
      <c r="Q68" s="214">
        <v>0</v>
      </c>
      <c r="R68" s="214">
        <v>0</v>
      </c>
      <c r="S68" s="214">
        <v>0</v>
      </c>
      <c r="T68" s="214">
        <v>32</v>
      </c>
      <c r="U68" s="351">
        <v>0</v>
      </c>
      <c r="V68" s="214">
        <v>32</v>
      </c>
      <c r="W68" s="214"/>
      <c r="X68" s="219" t="s">
        <v>266</v>
      </c>
      <c r="Y68" s="214" t="s">
        <v>109</v>
      </c>
      <c r="Z68" s="214" t="s">
        <v>46</v>
      </c>
      <c r="AA68" s="214">
        <v>0</v>
      </c>
    </row>
    <row r="69" spans="1:33" s="232" customFormat="1" ht="45" x14ac:dyDescent="0.25">
      <c r="A69" s="231">
        <v>59</v>
      </c>
      <c r="B69" s="214" t="s">
        <v>39</v>
      </c>
      <c r="C69" s="214" t="s">
        <v>53</v>
      </c>
      <c r="D69" s="214" t="s">
        <v>267</v>
      </c>
      <c r="E69" s="214" t="s">
        <v>42</v>
      </c>
      <c r="F69" s="214" t="s">
        <v>268</v>
      </c>
      <c r="G69" s="219" t="s">
        <v>269</v>
      </c>
      <c r="H69" s="214" t="s">
        <v>45</v>
      </c>
      <c r="I69" s="243">
        <v>5</v>
      </c>
      <c r="J69" s="235" t="s">
        <v>82</v>
      </c>
      <c r="K69" s="214"/>
      <c r="L69" s="214"/>
      <c r="M69" s="214">
        <v>11</v>
      </c>
      <c r="N69" s="214">
        <v>0</v>
      </c>
      <c r="O69" s="214">
        <v>0</v>
      </c>
      <c r="P69" s="214">
        <v>10</v>
      </c>
      <c r="Q69" s="214">
        <v>0</v>
      </c>
      <c r="R69" s="214">
        <v>0</v>
      </c>
      <c r="S69" s="214">
        <v>0</v>
      </c>
      <c r="T69" s="214">
        <v>10</v>
      </c>
      <c r="U69" s="351">
        <v>1</v>
      </c>
      <c r="V69" s="214">
        <v>21</v>
      </c>
      <c r="W69" s="214"/>
      <c r="X69" s="219" t="s">
        <v>270</v>
      </c>
      <c r="Y69" s="214" t="s">
        <v>57</v>
      </c>
      <c r="Z69" s="214" t="s">
        <v>46</v>
      </c>
      <c r="AA69" s="214">
        <v>0</v>
      </c>
    </row>
    <row r="70" spans="1:33" s="286" customFormat="1" ht="45" x14ac:dyDescent="0.25">
      <c r="A70" s="283">
        <v>60</v>
      </c>
      <c r="B70" s="305" t="s">
        <v>71</v>
      </c>
      <c r="C70" s="305" t="s">
        <v>53</v>
      </c>
      <c r="D70" s="305" t="s">
        <v>271</v>
      </c>
      <c r="E70" s="305" t="s">
        <v>73</v>
      </c>
      <c r="F70" s="307" t="s">
        <v>272</v>
      </c>
      <c r="G70" s="307" t="s">
        <v>273</v>
      </c>
      <c r="H70" s="307" t="s">
        <v>75</v>
      </c>
      <c r="I70" s="305">
        <v>5.4160000000000004</v>
      </c>
      <c r="J70" s="297" t="s">
        <v>82</v>
      </c>
      <c r="K70" s="305"/>
      <c r="L70" s="305"/>
      <c r="M70" s="305">
        <v>15</v>
      </c>
      <c r="N70" s="305">
        <v>0</v>
      </c>
      <c r="O70" s="214">
        <v>0</v>
      </c>
      <c r="P70" s="305">
        <v>15</v>
      </c>
      <c r="Q70" s="305">
        <v>0</v>
      </c>
      <c r="R70" s="305">
        <v>0</v>
      </c>
      <c r="S70" s="305">
        <v>0</v>
      </c>
      <c r="T70" s="305">
        <v>15</v>
      </c>
      <c r="U70" s="351">
        <v>0</v>
      </c>
      <c r="V70" s="305">
        <v>54</v>
      </c>
      <c r="W70" s="305"/>
      <c r="X70" s="305"/>
      <c r="Y70" s="305"/>
      <c r="Z70" s="305"/>
      <c r="AA70" s="305">
        <v>1</v>
      </c>
      <c r="AC70" s="286">
        <f>M70*I70</f>
        <v>81.240000000000009</v>
      </c>
      <c r="AF70" s="286">
        <f>T70*I70+U70*I70</f>
        <v>81.240000000000009</v>
      </c>
      <c r="AG70" s="286">
        <f>S70*I70</f>
        <v>0</v>
      </c>
    </row>
    <row r="71" spans="1:33" s="286" customFormat="1" ht="45" x14ac:dyDescent="0.25">
      <c r="A71" s="283">
        <v>61</v>
      </c>
      <c r="B71" s="305" t="s">
        <v>71</v>
      </c>
      <c r="C71" s="305" t="s">
        <v>53</v>
      </c>
      <c r="D71" s="305" t="s">
        <v>271</v>
      </c>
      <c r="E71" s="305" t="s">
        <v>73</v>
      </c>
      <c r="F71" s="307" t="s">
        <v>274</v>
      </c>
      <c r="G71" s="307" t="s">
        <v>275</v>
      </c>
      <c r="H71" s="307" t="s">
        <v>75</v>
      </c>
      <c r="I71" s="306">
        <v>1</v>
      </c>
      <c r="J71" s="297" t="s">
        <v>82</v>
      </c>
      <c r="K71" s="305"/>
      <c r="L71" s="305"/>
      <c r="M71" s="305">
        <v>15</v>
      </c>
      <c r="N71" s="305">
        <v>0</v>
      </c>
      <c r="O71" s="214">
        <v>0</v>
      </c>
      <c r="P71" s="305">
        <v>15</v>
      </c>
      <c r="Q71" s="305">
        <v>0</v>
      </c>
      <c r="R71" s="305">
        <v>0</v>
      </c>
      <c r="S71" s="305">
        <v>0</v>
      </c>
      <c r="T71" s="305">
        <v>15</v>
      </c>
      <c r="U71" s="351">
        <v>0</v>
      </c>
      <c r="V71" s="305">
        <v>3</v>
      </c>
      <c r="W71" s="305"/>
      <c r="X71" s="305"/>
      <c r="Y71" s="305"/>
      <c r="Z71" s="305"/>
      <c r="AA71" s="305">
        <v>1</v>
      </c>
      <c r="AC71" s="286">
        <f>M71*I71</f>
        <v>15</v>
      </c>
      <c r="AF71" s="286">
        <f>T71*I71+U71*I71</f>
        <v>15</v>
      </c>
      <c r="AG71" s="286">
        <f>S71*I71</f>
        <v>0</v>
      </c>
    </row>
    <row r="72" spans="1:33" s="261" customFormat="1" ht="45" x14ac:dyDescent="0.25">
      <c r="A72" s="83">
        <v>62</v>
      </c>
      <c r="B72" s="122" t="s">
        <v>71</v>
      </c>
      <c r="C72" s="122" t="s">
        <v>53</v>
      </c>
      <c r="D72" s="122" t="s">
        <v>271</v>
      </c>
      <c r="E72" s="122" t="s">
        <v>73</v>
      </c>
      <c r="F72" s="122" t="s">
        <v>276</v>
      </c>
      <c r="G72" s="122" t="s">
        <v>277</v>
      </c>
      <c r="H72" s="122" t="s">
        <v>45</v>
      </c>
      <c r="I72" s="122">
        <v>2.67</v>
      </c>
      <c r="J72" s="122" t="s">
        <v>74</v>
      </c>
      <c r="K72" s="122"/>
      <c r="L72" s="122"/>
      <c r="M72" s="122">
        <v>15</v>
      </c>
      <c r="N72" s="122">
        <v>0</v>
      </c>
      <c r="O72" s="214">
        <v>0</v>
      </c>
      <c r="P72" s="122">
        <v>15</v>
      </c>
      <c r="Q72" s="122">
        <v>0</v>
      </c>
      <c r="R72" s="122">
        <v>0</v>
      </c>
      <c r="S72" s="122">
        <v>0</v>
      </c>
      <c r="T72" s="122">
        <v>15</v>
      </c>
      <c r="U72" s="351">
        <v>0</v>
      </c>
      <c r="V72" s="122">
        <v>14</v>
      </c>
      <c r="W72" s="122"/>
      <c r="X72" s="123" t="s">
        <v>278</v>
      </c>
      <c r="Y72" s="122" t="s">
        <v>70</v>
      </c>
      <c r="Z72" s="122" t="s">
        <v>279</v>
      </c>
      <c r="AA72" s="122">
        <v>1</v>
      </c>
      <c r="AB72" s="261">
        <f t="shared" ref="AB72" si="17">M72*I72</f>
        <v>40.049999999999997</v>
      </c>
      <c r="AD72" s="261">
        <f t="shared" ref="AD72" si="18">T72*I72+U72*I72</f>
        <v>40.049999999999997</v>
      </c>
      <c r="AE72" s="261">
        <f t="shared" ref="AE72" si="19">S72*I72</f>
        <v>0</v>
      </c>
    </row>
    <row r="73" spans="1:33" s="232" customFormat="1" ht="45" x14ac:dyDescent="0.25">
      <c r="A73" s="231">
        <v>63</v>
      </c>
      <c r="B73" s="214" t="s">
        <v>71</v>
      </c>
      <c r="C73" s="214" t="s">
        <v>53</v>
      </c>
      <c r="D73" s="214" t="s">
        <v>280</v>
      </c>
      <c r="E73" s="214" t="s">
        <v>73</v>
      </c>
      <c r="F73" s="214" t="s">
        <v>281</v>
      </c>
      <c r="G73" s="214" t="s">
        <v>282</v>
      </c>
      <c r="H73" s="214" t="s">
        <v>45</v>
      </c>
      <c r="I73" s="214">
        <v>0.38</v>
      </c>
      <c r="J73" s="235" t="s">
        <v>82</v>
      </c>
      <c r="K73" s="214"/>
      <c r="L73" s="214"/>
      <c r="M73" s="214">
        <v>57</v>
      </c>
      <c r="N73" s="214">
        <v>0</v>
      </c>
      <c r="O73" s="214">
        <v>0</v>
      </c>
      <c r="P73" s="214">
        <v>57</v>
      </c>
      <c r="Q73" s="214">
        <v>0</v>
      </c>
      <c r="R73" s="214">
        <v>0</v>
      </c>
      <c r="S73" s="214">
        <v>0</v>
      </c>
      <c r="T73" s="214">
        <v>57</v>
      </c>
      <c r="U73" s="351">
        <v>0</v>
      </c>
      <c r="V73" s="214">
        <v>8</v>
      </c>
      <c r="W73" s="214"/>
      <c r="X73" s="219" t="s">
        <v>283</v>
      </c>
      <c r="Y73" s="219" t="s">
        <v>109</v>
      </c>
      <c r="Z73" s="214" t="s">
        <v>46</v>
      </c>
      <c r="AA73" s="214">
        <v>0</v>
      </c>
    </row>
    <row r="74" spans="1:33" s="261" customFormat="1" ht="45" x14ac:dyDescent="0.25">
      <c r="A74" s="83">
        <v>64</v>
      </c>
      <c r="B74" s="122" t="s">
        <v>71</v>
      </c>
      <c r="C74" s="122" t="s">
        <v>53</v>
      </c>
      <c r="D74" s="122" t="s">
        <v>284</v>
      </c>
      <c r="E74" s="122" t="s">
        <v>73</v>
      </c>
      <c r="F74" s="122" t="s">
        <v>285</v>
      </c>
      <c r="G74" s="123" t="s">
        <v>286</v>
      </c>
      <c r="H74" s="122" t="s">
        <v>45</v>
      </c>
      <c r="I74" s="122">
        <v>1.1000000000000001</v>
      </c>
      <c r="J74" s="95" t="s">
        <v>82</v>
      </c>
      <c r="K74" s="122"/>
      <c r="L74" s="122"/>
      <c r="M74" s="122">
        <v>68</v>
      </c>
      <c r="N74" s="122">
        <v>0</v>
      </c>
      <c r="O74" s="214">
        <v>0</v>
      </c>
      <c r="P74" s="122">
        <v>68</v>
      </c>
      <c r="Q74" s="122">
        <v>0</v>
      </c>
      <c r="R74" s="122">
        <v>0</v>
      </c>
      <c r="S74" s="122">
        <v>0</v>
      </c>
      <c r="T74" s="122">
        <v>68</v>
      </c>
      <c r="U74" s="351">
        <v>0</v>
      </c>
      <c r="V74" s="122">
        <v>12</v>
      </c>
      <c r="W74" s="122"/>
      <c r="X74" s="123" t="s">
        <v>287</v>
      </c>
      <c r="Y74" s="122" t="s">
        <v>183</v>
      </c>
      <c r="Z74" s="122" t="s">
        <v>58</v>
      </c>
      <c r="AA74" s="122">
        <v>1</v>
      </c>
      <c r="AB74" s="261">
        <f t="shared" ref="AB74:AB75" si="20">M74*I74</f>
        <v>74.800000000000011</v>
      </c>
      <c r="AD74" s="261">
        <f t="shared" ref="AD74:AD75" si="21">T74*I74+U74*I74</f>
        <v>74.800000000000011</v>
      </c>
      <c r="AE74" s="261">
        <f t="shared" ref="AE74:AE75" si="22">S74*I74</f>
        <v>0</v>
      </c>
    </row>
    <row r="75" spans="1:33" s="261" customFormat="1" ht="75" x14ac:dyDescent="0.25">
      <c r="A75" s="83">
        <v>65</v>
      </c>
      <c r="B75" s="122" t="s">
        <v>71</v>
      </c>
      <c r="C75" s="122" t="s">
        <v>53</v>
      </c>
      <c r="D75" s="122" t="s">
        <v>288</v>
      </c>
      <c r="E75" s="122" t="s">
        <v>50</v>
      </c>
      <c r="F75" s="122" t="s">
        <v>286</v>
      </c>
      <c r="G75" s="122" t="s">
        <v>289</v>
      </c>
      <c r="H75" s="122" t="s">
        <v>45</v>
      </c>
      <c r="I75" s="122">
        <v>0.48</v>
      </c>
      <c r="J75" s="95" t="s">
        <v>82</v>
      </c>
      <c r="K75" s="122"/>
      <c r="L75" s="122"/>
      <c r="M75" s="122">
        <v>7</v>
      </c>
      <c r="N75" s="122">
        <v>0</v>
      </c>
      <c r="O75" s="214">
        <v>0</v>
      </c>
      <c r="P75" s="122">
        <v>7</v>
      </c>
      <c r="Q75" s="122">
        <v>0</v>
      </c>
      <c r="R75" s="122">
        <v>0</v>
      </c>
      <c r="S75" s="122">
        <v>0</v>
      </c>
      <c r="T75" s="122">
        <v>7</v>
      </c>
      <c r="U75" s="351">
        <v>0</v>
      </c>
      <c r="V75" s="122">
        <v>8</v>
      </c>
      <c r="W75" s="122"/>
      <c r="X75" s="123" t="s">
        <v>290</v>
      </c>
      <c r="Y75" s="122" t="s">
        <v>183</v>
      </c>
      <c r="Z75" s="122" t="s">
        <v>58</v>
      </c>
      <c r="AA75" s="122">
        <v>1</v>
      </c>
      <c r="AB75" s="261">
        <f t="shared" si="20"/>
        <v>3.36</v>
      </c>
      <c r="AD75" s="261">
        <f t="shared" si="21"/>
        <v>3.36</v>
      </c>
      <c r="AE75" s="261">
        <f t="shared" si="22"/>
        <v>0</v>
      </c>
    </row>
    <row r="76" spans="1:33" s="232" customFormat="1" ht="90" x14ac:dyDescent="0.25">
      <c r="A76" s="231">
        <v>66</v>
      </c>
      <c r="B76" s="214" t="s">
        <v>71</v>
      </c>
      <c r="C76" s="214" t="s">
        <v>53</v>
      </c>
      <c r="D76" s="214" t="s">
        <v>72</v>
      </c>
      <c r="E76" s="214" t="s">
        <v>73</v>
      </c>
      <c r="F76" s="214" t="s">
        <v>291</v>
      </c>
      <c r="G76" s="219" t="s">
        <v>292</v>
      </c>
      <c r="H76" s="214" t="s">
        <v>45</v>
      </c>
      <c r="I76" s="214">
        <v>0.55000000000000004</v>
      </c>
      <c r="J76" s="235" t="s">
        <v>82</v>
      </c>
      <c r="K76" s="214"/>
      <c r="L76" s="214"/>
      <c r="M76" s="214">
        <v>165</v>
      </c>
      <c r="N76" s="214">
        <v>0</v>
      </c>
      <c r="O76" s="214">
        <v>0</v>
      </c>
      <c r="P76" s="214">
        <v>165</v>
      </c>
      <c r="Q76" s="214">
        <v>0</v>
      </c>
      <c r="R76" s="214">
        <v>0</v>
      </c>
      <c r="S76" s="214">
        <v>0</v>
      </c>
      <c r="T76" s="214">
        <v>165</v>
      </c>
      <c r="U76" s="351">
        <v>0</v>
      </c>
      <c r="V76" s="214">
        <v>25</v>
      </c>
      <c r="W76" s="214"/>
      <c r="X76" s="219" t="s">
        <v>293</v>
      </c>
      <c r="Y76" s="214" t="s">
        <v>109</v>
      </c>
      <c r="Z76" s="214" t="s">
        <v>46</v>
      </c>
      <c r="AA76" s="214">
        <v>0</v>
      </c>
    </row>
    <row r="77" spans="1:33" s="261" customFormat="1" ht="60" x14ac:dyDescent="0.25">
      <c r="A77" s="83">
        <v>67</v>
      </c>
      <c r="B77" s="122" t="s">
        <v>47</v>
      </c>
      <c r="C77" s="122" t="s">
        <v>53</v>
      </c>
      <c r="D77" s="122" t="s">
        <v>54</v>
      </c>
      <c r="E77" s="122" t="s">
        <v>42</v>
      </c>
      <c r="F77" s="122" t="s">
        <v>294</v>
      </c>
      <c r="G77" s="123" t="s">
        <v>295</v>
      </c>
      <c r="H77" s="122" t="s">
        <v>45</v>
      </c>
      <c r="I77" s="122">
        <v>5.8659999999999997</v>
      </c>
      <c r="J77" s="95" t="s">
        <v>82</v>
      </c>
      <c r="K77" s="122"/>
      <c r="L77" s="122"/>
      <c r="M77" s="122">
        <v>27</v>
      </c>
      <c r="N77" s="122">
        <v>0</v>
      </c>
      <c r="O77" s="122">
        <v>0</v>
      </c>
      <c r="P77" s="122">
        <v>27</v>
      </c>
      <c r="Q77" s="122">
        <v>0</v>
      </c>
      <c r="R77" s="122">
        <v>0</v>
      </c>
      <c r="S77" s="122">
        <v>27</v>
      </c>
      <c r="T77" s="122">
        <v>0</v>
      </c>
      <c r="U77" s="122">
        <v>0</v>
      </c>
      <c r="V77" s="122">
        <v>42</v>
      </c>
      <c r="W77" s="122"/>
      <c r="X77" s="123" t="s">
        <v>296</v>
      </c>
      <c r="Y77" s="122" t="s">
        <v>183</v>
      </c>
      <c r="Z77" s="122" t="s">
        <v>58</v>
      </c>
      <c r="AA77" s="122">
        <v>1</v>
      </c>
      <c r="AB77" s="261">
        <f t="shared" ref="AB77" si="23">M77*I77</f>
        <v>158.38200000000001</v>
      </c>
      <c r="AD77" s="261">
        <f t="shared" ref="AD77" si="24">T77*I77+U77*I77</f>
        <v>0</v>
      </c>
      <c r="AE77" s="261">
        <f t="shared" ref="AE77" si="25">S77*I77</f>
        <v>158.38200000000001</v>
      </c>
    </row>
    <row r="78" spans="1:33" s="232" customFormat="1" ht="60" x14ac:dyDescent="0.25">
      <c r="A78" s="231">
        <v>68</v>
      </c>
      <c r="B78" s="19" t="s">
        <v>47</v>
      </c>
      <c r="C78" s="19" t="s">
        <v>53</v>
      </c>
      <c r="D78" s="19" t="s">
        <v>299</v>
      </c>
      <c r="E78" s="19" t="s">
        <v>42</v>
      </c>
      <c r="F78" s="19" t="s">
        <v>300</v>
      </c>
      <c r="G78" s="19" t="s">
        <v>301</v>
      </c>
      <c r="H78" s="19" t="s">
        <v>45</v>
      </c>
      <c r="I78" s="19">
        <v>0.47</v>
      </c>
      <c r="J78" s="19"/>
      <c r="K78" s="19"/>
      <c r="L78" s="19"/>
      <c r="M78" s="19">
        <v>82</v>
      </c>
      <c r="N78" s="19">
        <v>0</v>
      </c>
      <c r="O78" s="19">
        <v>0</v>
      </c>
      <c r="P78" s="19">
        <v>82</v>
      </c>
      <c r="Q78" s="19">
        <v>0</v>
      </c>
      <c r="R78" s="19">
        <v>0</v>
      </c>
      <c r="S78" s="19">
        <v>0</v>
      </c>
      <c r="T78" s="19">
        <v>82</v>
      </c>
      <c r="U78" s="346">
        <v>0</v>
      </c>
      <c r="V78" s="19"/>
      <c r="W78" s="19"/>
      <c r="X78" s="19" t="s">
        <v>302</v>
      </c>
      <c r="Y78" s="19" t="s">
        <v>109</v>
      </c>
      <c r="Z78" s="19" t="s">
        <v>46</v>
      </c>
      <c r="AA78" s="19">
        <v>0</v>
      </c>
    </row>
    <row r="79" spans="1:33" s="232" customFormat="1" ht="60" x14ac:dyDescent="0.25">
      <c r="A79" s="231">
        <v>69</v>
      </c>
      <c r="B79" s="214" t="s">
        <v>47</v>
      </c>
      <c r="C79" s="214" t="s">
        <v>40</v>
      </c>
      <c r="D79" s="214" t="s">
        <v>200</v>
      </c>
      <c r="E79" s="214" t="s">
        <v>73</v>
      </c>
      <c r="F79" s="214" t="s">
        <v>303</v>
      </c>
      <c r="G79" s="214" t="s">
        <v>304</v>
      </c>
      <c r="H79" s="214" t="s">
        <v>45</v>
      </c>
      <c r="I79" s="214">
        <v>10.583</v>
      </c>
      <c r="J79" s="214" t="s">
        <v>74</v>
      </c>
      <c r="K79" s="214"/>
      <c r="L79" s="214"/>
      <c r="M79" s="214">
        <v>9</v>
      </c>
      <c r="N79" s="214">
        <v>0</v>
      </c>
      <c r="O79" s="214">
        <v>0</v>
      </c>
      <c r="P79" s="214">
        <v>7</v>
      </c>
      <c r="Q79" s="214">
        <v>0</v>
      </c>
      <c r="R79" s="214">
        <v>0</v>
      </c>
      <c r="S79" s="214">
        <v>7</v>
      </c>
      <c r="T79" s="214">
        <v>0</v>
      </c>
      <c r="U79" s="351">
        <v>2</v>
      </c>
      <c r="V79" s="214">
        <v>22</v>
      </c>
      <c r="W79" s="214"/>
      <c r="X79" s="219" t="s">
        <v>305</v>
      </c>
      <c r="Y79" s="19" t="s">
        <v>109</v>
      </c>
      <c r="Z79" s="214" t="s">
        <v>46</v>
      </c>
      <c r="AA79" s="214">
        <v>0</v>
      </c>
    </row>
    <row r="80" spans="1:33" s="286" customFormat="1" ht="60" x14ac:dyDescent="0.25">
      <c r="A80" s="283">
        <v>70</v>
      </c>
      <c r="B80" s="305" t="s">
        <v>71</v>
      </c>
      <c r="C80" s="305" t="s">
        <v>53</v>
      </c>
      <c r="D80" s="305" t="s">
        <v>306</v>
      </c>
      <c r="E80" s="305">
        <v>0.38</v>
      </c>
      <c r="F80" s="305" t="s">
        <v>307</v>
      </c>
      <c r="G80" s="305" t="s">
        <v>308</v>
      </c>
      <c r="H80" s="305" t="s">
        <v>75</v>
      </c>
      <c r="I80" s="306">
        <v>1</v>
      </c>
      <c r="J80" s="305" t="s">
        <v>74</v>
      </c>
      <c r="K80" s="305"/>
      <c r="L80" s="305"/>
      <c r="M80" s="305">
        <v>8</v>
      </c>
      <c r="N80" s="305">
        <v>0</v>
      </c>
      <c r="O80" s="214">
        <v>0</v>
      </c>
      <c r="P80" s="305">
        <v>8</v>
      </c>
      <c r="Q80" s="305">
        <v>0</v>
      </c>
      <c r="R80" s="305">
        <v>0</v>
      </c>
      <c r="S80" s="305">
        <v>0</v>
      </c>
      <c r="T80" s="305">
        <v>8</v>
      </c>
      <c r="U80" s="351">
        <v>0</v>
      </c>
      <c r="V80" s="305">
        <v>6</v>
      </c>
      <c r="W80" s="305"/>
      <c r="X80" s="307"/>
      <c r="Y80" s="305"/>
      <c r="Z80" s="305"/>
      <c r="AA80" s="305">
        <v>1</v>
      </c>
      <c r="AC80" s="286">
        <f>M80*I80</f>
        <v>8</v>
      </c>
      <c r="AF80" s="286">
        <f>T80*I80+U80*I80</f>
        <v>8</v>
      </c>
      <c r="AG80" s="286">
        <f t="shared" ref="AG80:AG82" si="26">S80*I80</f>
        <v>0</v>
      </c>
    </row>
    <row r="81" spans="1:33" s="286" customFormat="1" ht="60" x14ac:dyDescent="0.25">
      <c r="A81" s="283">
        <v>71</v>
      </c>
      <c r="B81" s="305" t="s">
        <v>71</v>
      </c>
      <c r="C81" s="305" t="s">
        <v>53</v>
      </c>
      <c r="D81" s="305" t="s">
        <v>309</v>
      </c>
      <c r="E81" s="305">
        <v>0.38</v>
      </c>
      <c r="F81" s="305" t="s">
        <v>310</v>
      </c>
      <c r="G81" s="305" t="s">
        <v>311</v>
      </c>
      <c r="H81" s="305" t="s">
        <v>75</v>
      </c>
      <c r="I81" s="306">
        <v>7.5</v>
      </c>
      <c r="J81" s="305" t="s">
        <v>74</v>
      </c>
      <c r="K81" s="305"/>
      <c r="L81" s="305"/>
      <c r="M81" s="305">
        <v>6</v>
      </c>
      <c r="N81" s="305">
        <v>0</v>
      </c>
      <c r="O81" s="214">
        <v>0</v>
      </c>
      <c r="P81" s="305">
        <v>6</v>
      </c>
      <c r="Q81" s="305">
        <v>0</v>
      </c>
      <c r="R81" s="305">
        <v>0</v>
      </c>
      <c r="S81" s="305">
        <v>0</v>
      </c>
      <c r="T81" s="305">
        <v>6</v>
      </c>
      <c r="U81" s="351">
        <v>0</v>
      </c>
      <c r="V81" s="305">
        <v>6</v>
      </c>
      <c r="W81" s="305"/>
      <c r="X81" s="307"/>
      <c r="Y81" s="305"/>
      <c r="Z81" s="305"/>
      <c r="AA81" s="305">
        <v>1</v>
      </c>
      <c r="AC81" s="286">
        <f>M81*I81</f>
        <v>45</v>
      </c>
      <c r="AF81" s="286">
        <f>T81*I81+U81*I81</f>
        <v>45</v>
      </c>
      <c r="AG81" s="286">
        <f t="shared" si="26"/>
        <v>0</v>
      </c>
    </row>
    <row r="82" spans="1:33" s="286" customFormat="1" ht="45" x14ac:dyDescent="0.25">
      <c r="A82" s="283">
        <v>72</v>
      </c>
      <c r="B82" s="305" t="s">
        <v>71</v>
      </c>
      <c r="C82" s="305" t="s">
        <v>53</v>
      </c>
      <c r="D82" s="305" t="s">
        <v>125</v>
      </c>
      <c r="E82" s="305" t="s">
        <v>73</v>
      </c>
      <c r="F82" s="305" t="s">
        <v>312</v>
      </c>
      <c r="G82" s="305" t="s">
        <v>313</v>
      </c>
      <c r="H82" s="305" t="s">
        <v>75</v>
      </c>
      <c r="I82" s="305">
        <v>1.1499999999999999</v>
      </c>
      <c r="J82" s="305" t="s">
        <v>74</v>
      </c>
      <c r="K82" s="305"/>
      <c r="L82" s="305"/>
      <c r="M82" s="305">
        <v>63</v>
      </c>
      <c r="N82" s="305">
        <v>0</v>
      </c>
      <c r="O82" s="214">
        <v>0</v>
      </c>
      <c r="P82" s="305">
        <v>63</v>
      </c>
      <c r="Q82" s="305">
        <v>0</v>
      </c>
      <c r="R82" s="305">
        <v>0</v>
      </c>
      <c r="S82" s="305">
        <v>0</v>
      </c>
      <c r="T82" s="305">
        <v>63</v>
      </c>
      <c r="U82" s="351">
        <v>0</v>
      </c>
      <c r="V82" s="305">
        <v>21</v>
      </c>
      <c r="W82" s="305"/>
      <c r="X82" s="307"/>
      <c r="Y82" s="305"/>
      <c r="Z82" s="305"/>
      <c r="AA82" s="305">
        <v>1</v>
      </c>
      <c r="AC82" s="286">
        <f>M82*I82</f>
        <v>72.449999999999989</v>
      </c>
      <c r="AF82" s="286">
        <f>T82*I82+U82*I82</f>
        <v>72.449999999999989</v>
      </c>
      <c r="AG82" s="286">
        <f t="shared" si="26"/>
        <v>0</v>
      </c>
    </row>
    <row r="83" spans="1:33" s="232" customFormat="1" ht="60" x14ac:dyDescent="0.25">
      <c r="A83" s="231">
        <v>73</v>
      </c>
      <c r="B83" s="19" t="s">
        <v>47</v>
      </c>
      <c r="C83" s="19" t="s">
        <v>40</v>
      </c>
      <c r="D83" s="19" t="s">
        <v>133</v>
      </c>
      <c r="E83" s="19" t="s">
        <v>73</v>
      </c>
      <c r="F83" s="19" t="s">
        <v>314</v>
      </c>
      <c r="G83" s="19" t="s">
        <v>315</v>
      </c>
      <c r="H83" s="19" t="s">
        <v>45</v>
      </c>
      <c r="I83" s="19">
        <v>0.02</v>
      </c>
      <c r="J83" s="19"/>
      <c r="K83" s="19"/>
      <c r="L83" s="19"/>
      <c r="M83" s="19">
        <v>200</v>
      </c>
      <c r="N83" s="19">
        <v>0</v>
      </c>
      <c r="O83" s="19">
        <v>0</v>
      </c>
      <c r="P83" s="19">
        <v>200</v>
      </c>
      <c r="Q83" s="19">
        <v>0</v>
      </c>
      <c r="R83" s="19">
        <v>0</v>
      </c>
      <c r="S83" s="19">
        <v>0</v>
      </c>
      <c r="T83" s="19">
        <v>200</v>
      </c>
      <c r="U83" s="346">
        <v>0</v>
      </c>
      <c r="V83" s="19"/>
      <c r="W83" s="19"/>
      <c r="X83" s="215" t="s">
        <v>316</v>
      </c>
      <c r="Y83" s="19" t="s">
        <v>109</v>
      </c>
      <c r="Z83" s="19" t="s">
        <v>46</v>
      </c>
      <c r="AA83" s="19">
        <v>0</v>
      </c>
    </row>
    <row r="84" spans="1:33" s="232" customFormat="1" ht="60" x14ac:dyDescent="0.25">
      <c r="A84" s="231">
        <v>74</v>
      </c>
      <c r="B84" s="19" t="s">
        <v>47</v>
      </c>
      <c r="C84" s="19" t="s">
        <v>53</v>
      </c>
      <c r="D84" s="19" t="s">
        <v>317</v>
      </c>
      <c r="E84" s="19" t="s">
        <v>73</v>
      </c>
      <c r="F84" s="19" t="s">
        <v>318</v>
      </c>
      <c r="G84" s="19" t="s">
        <v>319</v>
      </c>
      <c r="H84" s="19" t="s">
        <v>45</v>
      </c>
      <c r="I84" s="19">
        <v>3.17</v>
      </c>
      <c r="J84" s="19"/>
      <c r="K84" s="19"/>
      <c r="L84" s="19"/>
      <c r="M84" s="19">
        <v>68</v>
      </c>
      <c r="N84" s="19">
        <v>0</v>
      </c>
      <c r="O84" s="19">
        <v>0</v>
      </c>
      <c r="P84" s="19">
        <v>68</v>
      </c>
      <c r="Q84" s="19">
        <v>0</v>
      </c>
      <c r="R84" s="19">
        <v>0</v>
      </c>
      <c r="S84" s="19">
        <v>0</v>
      </c>
      <c r="T84" s="19">
        <v>68</v>
      </c>
      <c r="U84" s="346">
        <v>0</v>
      </c>
      <c r="V84" s="19"/>
      <c r="W84" s="19"/>
      <c r="X84" s="215" t="s">
        <v>320</v>
      </c>
      <c r="Y84" s="19" t="s">
        <v>109</v>
      </c>
      <c r="Z84" s="19" t="s">
        <v>46</v>
      </c>
      <c r="AA84" s="19">
        <v>0</v>
      </c>
    </row>
    <row r="85" spans="1:33" s="286" customFormat="1" ht="60" x14ac:dyDescent="0.25">
      <c r="A85" s="283">
        <v>75</v>
      </c>
      <c r="B85" s="288" t="s">
        <v>71</v>
      </c>
      <c r="C85" s="288" t="s">
        <v>53</v>
      </c>
      <c r="D85" s="305" t="s">
        <v>321</v>
      </c>
      <c r="E85" s="288">
        <v>0.38</v>
      </c>
      <c r="F85" s="308" t="s">
        <v>322</v>
      </c>
      <c r="G85" s="308" t="s">
        <v>323</v>
      </c>
      <c r="H85" s="288" t="s">
        <v>75</v>
      </c>
      <c r="I85" s="289">
        <v>1.5</v>
      </c>
      <c r="J85" s="288" t="s">
        <v>74</v>
      </c>
      <c r="K85" s="288"/>
      <c r="L85" s="288"/>
      <c r="M85" s="305">
        <v>6</v>
      </c>
      <c r="N85" s="305">
        <v>0</v>
      </c>
      <c r="O85" s="214">
        <v>0</v>
      </c>
      <c r="P85" s="305">
        <v>6</v>
      </c>
      <c r="Q85" s="305">
        <v>0</v>
      </c>
      <c r="R85" s="305">
        <v>0</v>
      </c>
      <c r="S85" s="305">
        <v>0</v>
      </c>
      <c r="T85" s="305">
        <v>6</v>
      </c>
      <c r="U85" s="351">
        <v>0</v>
      </c>
      <c r="V85" s="305">
        <v>6</v>
      </c>
      <c r="W85" s="305"/>
      <c r="X85" s="307"/>
      <c r="Y85" s="305"/>
      <c r="Z85" s="305"/>
      <c r="AA85" s="305">
        <v>1</v>
      </c>
      <c r="AC85" s="286">
        <f>M85*I85</f>
        <v>9</v>
      </c>
      <c r="AF85" s="286">
        <f>T85*I85+U85*I85</f>
        <v>9</v>
      </c>
      <c r="AG85" s="286">
        <f t="shared" ref="AG85:AG88" si="27">S85*I85</f>
        <v>0</v>
      </c>
    </row>
    <row r="86" spans="1:33" s="286" customFormat="1" ht="60" x14ac:dyDescent="0.25">
      <c r="A86" s="283">
        <v>76</v>
      </c>
      <c r="B86" s="288" t="s">
        <v>71</v>
      </c>
      <c r="C86" s="288" t="s">
        <v>53</v>
      </c>
      <c r="D86" s="305" t="s">
        <v>324</v>
      </c>
      <c r="E86" s="288">
        <v>0.38</v>
      </c>
      <c r="F86" s="308" t="s">
        <v>325</v>
      </c>
      <c r="G86" s="308" t="s">
        <v>326</v>
      </c>
      <c r="H86" s="288" t="s">
        <v>75</v>
      </c>
      <c r="I86" s="289">
        <v>2</v>
      </c>
      <c r="J86" s="288" t="s">
        <v>74</v>
      </c>
      <c r="K86" s="288"/>
      <c r="L86" s="288"/>
      <c r="M86" s="305">
        <v>6</v>
      </c>
      <c r="N86" s="305">
        <v>0</v>
      </c>
      <c r="O86" s="214">
        <v>0</v>
      </c>
      <c r="P86" s="305">
        <v>6</v>
      </c>
      <c r="Q86" s="305">
        <v>0</v>
      </c>
      <c r="R86" s="305">
        <v>0</v>
      </c>
      <c r="S86" s="305">
        <v>0</v>
      </c>
      <c r="T86" s="305">
        <v>6</v>
      </c>
      <c r="U86" s="351">
        <v>0</v>
      </c>
      <c r="V86" s="305">
        <v>6</v>
      </c>
      <c r="W86" s="305"/>
      <c r="X86" s="307"/>
      <c r="Y86" s="305"/>
      <c r="Z86" s="305"/>
      <c r="AA86" s="305">
        <v>1</v>
      </c>
      <c r="AC86" s="286">
        <f>M86*I86</f>
        <v>12</v>
      </c>
      <c r="AF86" s="286">
        <f>T86*I86+U86*I86</f>
        <v>12</v>
      </c>
      <c r="AG86" s="286">
        <f t="shared" si="27"/>
        <v>0</v>
      </c>
    </row>
    <row r="87" spans="1:33" s="286" customFormat="1" ht="75" x14ac:dyDescent="0.25">
      <c r="A87" s="283">
        <v>77</v>
      </c>
      <c r="B87" s="288" t="s">
        <v>71</v>
      </c>
      <c r="C87" s="288" t="s">
        <v>53</v>
      </c>
      <c r="D87" s="305" t="s">
        <v>327</v>
      </c>
      <c r="E87" s="288">
        <v>0.38</v>
      </c>
      <c r="F87" s="308" t="s">
        <v>328</v>
      </c>
      <c r="G87" s="308" t="s">
        <v>329</v>
      </c>
      <c r="H87" s="288" t="s">
        <v>75</v>
      </c>
      <c r="I87" s="289">
        <v>13</v>
      </c>
      <c r="J87" s="288" t="s">
        <v>74</v>
      </c>
      <c r="K87" s="288"/>
      <c r="L87" s="288"/>
      <c r="M87" s="305">
        <v>10</v>
      </c>
      <c r="N87" s="305">
        <v>0</v>
      </c>
      <c r="O87" s="214">
        <v>0</v>
      </c>
      <c r="P87" s="305">
        <v>10</v>
      </c>
      <c r="Q87" s="305">
        <v>0</v>
      </c>
      <c r="R87" s="305">
        <v>0</v>
      </c>
      <c r="S87" s="305">
        <v>0</v>
      </c>
      <c r="T87" s="305">
        <v>10</v>
      </c>
      <c r="U87" s="351">
        <v>0</v>
      </c>
      <c r="V87" s="305">
        <v>6</v>
      </c>
      <c r="W87" s="305"/>
      <c r="X87" s="307"/>
      <c r="Y87" s="305"/>
      <c r="Z87" s="305"/>
      <c r="AA87" s="305">
        <v>1</v>
      </c>
      <c r="AC87" s="286">
        <f>M87*I87</f>
        <v>130</v>
      </c>
      <c r="AF87" s="286">
        <f>T87*I87+U87*I87</f>
        <v>130</v>
      </c>
      <c r="AG87" s="286">
        <f t="shared" si="27"/>
        <v>0</v>
      </c>
    </row>
    <row r="88" spans="1:33" s="286" customFormat="1" ht="45" x14ac:dyDescent="0.25">
      <c r="A88" s="283">
        <v>78</v>
      </c>
      <c r="B88" s="305" t="s">
        <v>71</v>
      </c>
      <c r="C88" s="305" t="s">
        <v>53</v>
      </c>
      <c r="D88" s="305" t="s">
        <v>330</v>
      </c>
      <c r="E88" s="305" t="s">
        <v>73</v>
      </c>
      <c r="F88" s="305" t="s">
        <v>331</v>
      </c>
      <c r="G88" s="305" t="s">
        <v>332</v>
      </c>
      <c r="H88" s="305" t="s">
        <v>75</v>
      </c>
      <c r="I88" s="305">
        <v>3.6659999999999999</v>
      </c>
      <c r="J88" s="305" t="s">
        <v>74</v>
      </c>
      <c r="K88" s="305"/>
      <c r="L88" s="305"/>
      <c r="M88" s="305">
        <v>83</v>
      </c>
      <c r="N88" s="305">
        <v>0</v>
      </c>
      <c r="O88" s="214">
        <v>0</v>
      </c>
      <c r="P88" s="305">
        <v>83</v>
      </c>
      <c r="Q88" s="305">
        <v>0</v>
      </c>
      <c r="R88" s="305">
        <v>0</v>
      </c>
      <c r="S88" s="305">
        <v>0</v>
      </c>
      <c r="T88" s="305">
        <v>83</v>
      </c>
      <c r="U88" s="351">
        <v>0</v>
      </c>
      <c r="V88" s="305">
        <v>32</v>
      </c>
      <c r="W88" s="305"/>
      <c r="X88" s="307"/>
      <c r="Y88" s="305"/>
      <c r="Z88" s="305"/>
      <c r="AA88" s="305">
        <v>1</v>
      </c>
      <c r="AC88" s="286">
        <f>M88*I88</f>
        <v>304.27800000000002</v>
      </c>
      <c r="AF88" s="286">
        <f>T88*I88+U88*I88</f>
        <v>304.27800000000002</v>
      </c>
      <c r="AG88" s="286">
        <f t="shared" si="27"/>
        <v>0</v>
      </c>
    </row>
    <row r="89" spans="1:33" s="232" customFormat="1" ht="135" x14ac:dyDescent="0.25">
      <c r="A89" s="231">
        <v>79</v>
      </c>
      <c r="B89" s="19" t="s">
        <v>47</v>
      </c>
      <c r="C89" s="19" t="s">
        <v>53</v>
      </c>
      <c r="D89" s="19" t="s">
        <v>333</v>
      </c>
      <c r="E89" s="19" t="s">
        <v>73</v>
      </c>
      <c r="F89" s="19" t="s">
        <v>334</v>
      </c>
      <c r="G89" s="215" t="s">
        <v>335</v>
      </c>
      <c r="H89" s="19" t="s">
        <v>45</v>
      </c>
      <c r="I89" s="19">
        <v>9.9329999999999998</v>
      </c>
      <c r="J89" s="19" t="s">
        <v>74</v>
      </c>
      <c r="K89" s="19"/>
      <c r="L89" s="19"/>
      <c r="M89" s="19">
        <v>85</v>
      </c>
      <c r="N89" s="19">
        <v>0</v>
      </c>
      <c r="O89" s="19">
        <v>0</v>
      </c>
      <c r="P89" s="19">
        <v>85</v>
      </c>
      <c r="Q89" s="19">
        <v>0</v>
      </c>
      <c r="R89" s="19">
        <v>0</v>
      </c>
      <c r="S89" s="19">
        <v>0</v>
      </c>
      <c r="T89" s="19">
        <v>85</v>
      </c>
      <c r="U89" s="346">
        <v>0</v>
      </c>
      <c r="V89" s="19">
        <v>17</v>
      </c>
      <c r="W89" s="19"/>
      <c r="X89" s="215" t="s">
        <v>336</v>
      </c>
      <c r="Y89" s="19" t="s">
        <v>109</v>
      </c>
      <c r="Z89" s="19" t="s">
        <v>46</v>
      </c>
      <c r="AA89" s="19">
        <v>0</v>
      </c>
    </row>
    <row r="90" spans="1:33" s="261" customFormat="1" ht="60" x14ac:dyDescent="0.25">
      <c r="A90" s="83">
        <v>80</v>
      </c>
      <c r="B90" s="93" t="s">
        <v>47</v>
      </c>
      <c r="C90" s="93" t="s">
        <v>48</v>
      </c>
      <c r="D90" s="93" t="s">
        <v>337</v>
      </c>
      <c r="E90" s="93" t="s">
        <v>50</v>
      </c>
      <c r="F90" s="93" t="s">
        <v>338</v>
      </c>
      <c r="G90" s="94" t="s">
        <v>339</v>
      </c>
      <c r="H90" s="93" t="s">
        <v>45</v>
      </c>
      <c r="I90" s="134">
        <v>10.5</v>
      </c>
      <c r="J90" s="93" t="s">
        <v>74</v>
      </c>
      <c r="K90" s="93"/>
      <c r="L90" s="93"/>
      <c r="M90" s="93">
        <v>6</v>
      </c>
      <c r="N90" s="93">
        <v>0</v>
      </c>
      <c r="O90" s="93">
        <v>0</v>
      </c>
      <c r="P90" s="93">
        <v>6</v>
      </c>
      <c r="Q90" s="93">
        <v>0</v>
      </c>
      <c r="R90" s="93">
        <v>0</v>
      </c>
      <c r="S90" s="93">
        <v>0</v>
      </c>
      <c r="T90" s="93">
        <v>6</v>
      </c>
      <c r="U90" s="93">
        <v>0</v>
      </c>
      <c r="V90" s="93">
        <v>22</v>
      </c>
      <c r="W90" s="93"/>
      <c r="X90" s="94" t="s">
        <v>340</v>
      </c>
      <c r="Y90" s="97" t="s">
        <v>70</v>
      </c>
      <c r="Z90" s="93" t="s">
        <v>46</v>
      </c>
      <c r="AA90" s="93">
        <v>1</v>
      </c>
      <c r="AB90" s="261">
        <f t="shared" ref="AB90" si="28">M90*I90</f>
        <v>63</v>
      </c>
      <c r="AD90" s="261">
        <f t="shared" ref="AD90" si="29">T90*I90+U90*I90</f>
        <v>63</v>
      </c>
      <c r="AE90" s="261">
        <f t="shared" ref="AE90" si="30">S90*I90</f>
        <v>0</v>
      </c>
    </row>
    <row r="91" spans="1:33" s="286" customFormat="1" ht="75" x14ac:dyDescent="0.25">
      <c r="A91" s="283">
        <v>81</v>
      </c>
      <c r="B91" s="288" t="s">
        <v>71</v>
      </c>
      <c r="C91" s="288" t="s">
        <v>53</v>
      </c>
      <c r="D91" s="305" t="s">
        <v>341</v>
      </c>
      <c r="E91" s="288">
        <v>0.38</v>
      </c>
      <c r="F91" s="308" t="s">
        <v>342</v>
      </c>
      <c r="G91" s="308" t="s">
        <v>343</v>
      </c>
      <c r="H91" s="288" t="s">
        <v>75</v>
      </c>
      <c r="I91" s="289">
        <v>1</v>
      </c>
      <c r="J91" s="288" t="s">
        <v>74</v>
      </c>
      <c r="K91" s="288"/>
      <c r="L91" s="288"/>
      <c r="M91" s="305">
        <v>10</v>
      </c>
      <c r="N91" s="305">
        <v>0</v>
      </c>
      <c r="O91" s="214">
        <v>0</v>
      </c>
      <c r="P91" s="305">
        <v>10</v>
      </c>
      <c r="Q91" s="305">
        <v>0</v>
      </c>
      <c r="R91" s="305">
        <v>0</v>
      </c>
      <c r="S91" s="305">
        <v>0</v>
      </c>
      <c r="T91" s="305">
        <v>10</v>
      </c>
      <c r="U91" s="351">
        <v>0</v>
      </c>
      <c r="V91" s="305">
        <v>6</v>
      </c>
      <c r="W91" s="305"/>
      <c r="X91" s="307"/>
      <c r="Y91" s="305"/>
      <c r="Z91" s="305"/>
      <c r="AA91" s="305">
        <v>1</v>
      </c>
      <c r="AC91" s="286">
        <f>M91*I91</f>
        <v>10</v>
      </c>
      <c r="AF91" s="286">
        <f>T91*I91+U91*I91</f>
        <v>10</v>
      </c>
      <c r="AG91" s="286">
        <f>S91*I91</f>
        <v>0</v>
      </c>
    </row>
    <row r="92" spans="1:33" s="261" customFormat="1" ht="45" x14ac:dyDescent="0.25">
      <c r="A92" s="83">
        <v>82</v>
      </c>
      <c r="B92" s="93" t="s">
        <v>71</v>
      </c>
      <c r="C92" s="93" t="s">
        <v>53</v>
      </c>
      <c r="D92" s="94" t="s">
        <v>344</v>
      </c>
      <c r="E92" s="93" t="s">
        <v>73</v>
      </c>
      <c r="F92" s="93" t="s">
        <v>345</v>
      </c>
      <c r="G92" s="94" t="s">
        <v>346</v>
      </c>
      <c r="H92" s="93" t="s">
        <v>45</v>
      </c>
      <c r="I92" s="93">
        <v>4.5659999999999998</v>
      </c>
      <c r="J92" s="93" t="s">
        <v>74</v>
      </c>
      <c r="K92" s="93"/>
      <c r="L92" s="93"/>
      <c r="M92" s="93">
        <v>42</v>
      </c>
      <c r="N92" s="93">
        <v>0</v>
      </c>
      <c r="O92" s="19">
        <v>0</v>
      </c>
      <c r="P92" s="93">
        <v>42</v>
      </c>
      <c r="Q92" s="93">
        <v>0</v>
      </c>
      <c r="R92" s="93">
        <v>0</v>
      </c>
      <c r="S92" s="93">
        <v>0</v>
      </c>
      <c r="T92" s="93">
        <v>42</v>
      </c>
      <c r="U92" s="346">
        <v>0</v>
      </c>
      <c r="V92" s="93">
        <v>12</v>
      </c>
      <c r="W92" s="93"/>
      <c r="X92" s="94" t="s">
        <v>347</v>
      </c>
      <c r="Y92" s="97" t="s">
        <v>70</v>
      </c>
      <c r="Z92" s="93" t="s">
        <v>46</v>
      </c>
      <c r="AA92" s="93">
        <v>1</v>
      </c>
      <c r="AB92" s="261">
        <f t="shared" ref="AB92" si="31">M92*I92</f>
        <v>191.77199999999999</v>
      </c>
      <c r="AD92" s="261">
        <f t="shared" ref="AD92" si="32">T92*I92+U92*I92</f>
        <v>191.77199999999999</v>
      </c>
      <c r="AE92" s="261">
        <f t="shared" ref="AE92" si="33">S92*I92</f>
        <v>0</v>
      </c>
    </row>
    <row r="93" spans="1:33" s="232" customFormat="1" ht="90" x14ac:dyDescent="0.25">
      <c r="A93" s="231">
        <v>83</v>
      </c>
      <c r="B93" s="19" t="s">
        <v>71</v>
      </c>
      <c r="C93" s="19" t="s">
        <v>53</v>
      </c>
      <c r="D93" s="19" t="s">
        <v>72</v>
      </c>
      <c r="E93" s="19" t="s">
        <v>73</v>
      </c>
      <c r="F93" s="19" t="s">
        <v>345</v>
      </c>
      <c r="G93" s="215" t="s">
        <v>348</v>
      </c>
      <c r="H93" s="19" t="s">
        <v>45</v>
      </c>
      <c r="I93" s="21">
        <v>2.9</v>
      </c>
      <c r="J93" s="19" t="s">
        <v>74</v>
      </c>
      <c r="K93" s="19"/>
      <c r="L93" s="19"/>
      <c r="M93" s="19">
        <v>123</v>
      </c>
      <c r="N93" s="19">
        <v>0</v>
      </c>
      <c r="O93" s="19">
        <v>0</v>
      </c>
      <c r="P93" s="19">
        <v>123</v>
      </c>
      <c r="Q93" s="19">
        <v>0</v>
      </c>
      <c r="R93" s="19">
        <v>0</v>
      </c>
      <c r="S93" s="19">
        <v>0</v>
      </c>
      <c r="T93" s="19">
        <v>123</v>
      </c>
      <c r="U93" s="346">
        <v>0</v>
      </c>
      <c r="V93" s="19"/>
      <c r="W93" s="19"/>
      <c r="X93" s="215" t="s">
        <v>349</v>
      </c>
      <c r="Y93" s="19" t="s">
        <v>109</v>
      </c>
      <c r="Z93" s="19" t="s">
        <v>46</v>
      </c>
      <c r="AA93" s="19">
        <v>0</v>
      </c>
    </row>
    <row r="94" spans="1:33" s="232" customFormat="1" ht="60" x14ac:dyDescent="0.25">
      <c r="A94" s="231">
        <v>84</v>
      </c>
      <c r="B94" s="19" t="s">
        <v>47</v>
      </c>
      <c r="C94" s="19" t="s">
        <v>48</v>
      </c>
      <c r="D94" s="19" t="s">
        <v>350</v>
      </c>
      <c r="E94" s="19" t="s">
        <v>73</v>
      </c>
      <c r="F94" s="19" t="s">
        <v>351</v>
      </c>
      <c r="G94" s="19" t="s">
        <v>352</v>
      </c>
      <c r="H94" s="19" t="s">
        <v>45</v>
      </c>
      <c r="I94" s="19">
        <v>0.87</v>
      </c>
      <c r="J94" s="19"/>
      <c r="K94" s="19"/>
      <c r="L94" s="19"/>
      <c r="M94" s="19">
        <v>4</v>
      </c>
      <c r="N94" s="19">
        <v>0</v>
      </c>
      <c r="O94" s="19">
        <v>0</v>
      </c>
      <c r="P94" s="19">
        <v>4</v>
      </c>
      <c r="Q94" s="19">
        <v>0</v>
      </c>
      <c r="R94" s="19">
        <v>0</v>
      </c>
      <c r="S94" s="19">
        <v>0</v>
      </c>
      <c r="T94" s="19">
        <v>4</v>
      </c>
      <c r="U94" s="346">
        <v>0</v>
      </c>
      <c r="V94" s="19"/>
      <c r="W94" s="19"/>
      <c r="X94" s="215" t="s">
        <v>353</v>
      </c>
      <c r="Y94" s="19" t="s">
        <v>109</v>
      </c>
      <c r="Z94" s="19" t="s">
        <v>46</v>
      </c>
      <c r="AA94" s="19">
        <v>0</v>
      </c>
    </row>
    <row r="95" spans="1:33" s="286" customFormat="1" ht="45" x14ac:dyDescent="0.25">
      <c r="A95" s="283">
        <v>85</v>
      </c>
      <c r="B95" s="305" t="s">
        <v>71</v>
      </c>
      <c r="C95" s="305" t="s">
        <v>53</v>
      </c>
      <c r="D95" s="305" t="s">
        <v>271</v>
      </c>
      <c r="E95" s="305">
        <v>35</v>
      </c>
      <c r="F95" s="307" t="s">
        <v>354</v>
      </c>
      <c r="G95" s="307" t="s">
        <v>355</v>
      </c>
      <c r="H95" s="307" t="s">
        <v>75</v>
      </c>
      <c r="I95" s="305">
        <v>0.41599999999999998</v>
      </c>
      <c r="J95" s="297" t="s">
        <v>82</v>
      </c>
      <c r="K95" s="305"/>
      <c r="L95" s="305"/>
      <c r="M95" s="305">
        <v>15</v>
      </c>
      <c r="N95" s="305">
        <v>0</v>
      </c>
      <c r="O95" s="214">
        <v>0</v>
      </c>
      <c r="P95" s="305">
        <v>15</v>
      </c>
      <c r="Q95" s="305">
        <v>0</v>
      </c>
      <c r="R95" s="305">
        <v>0</v>
      </c>
      <c r="S95" s="305">
        <v>0</v>
      </c>
      <c r="T95" s="305">
        <v>15</v>
      </c>
      <c r="U95" s="351">
        <v>0</v>
      </c>
      <c r="V95" s="305">
        <v>15</v>
      </c>
      <c r="W95" s="305"/>
      <c r="X95" s="305"/>
      <c r="Y95" s="305"/>
      <c r="Z95" s="305"/>
      <c r="AA95" s="305">
        <v>1</v>
      </c>
      <c r="AC95" s="286">
        <f>M95*I95</f>
        <v>6.2399999999999993</v>
      </c>
      <c r="AF95" s="286">
        <f>T95*I95+U95*I95</f>
        <v>6.2399999999999993</v>
      </c>
      <c r="AG95" s="286">
        <f t="shared" ref="AG95:AG96" si="34">S95*I95</f>
        <v>0</v>
      </c>
    </row>
    <row r="96" spans="1:33" s="286" customFormat="1" ht="45" x14ac:dyDescent="0.25">
      <c r="A96" s="283">
        <v>86</v>
      </c>
      <c r="B96" s="305" t="s">
        <v>71</v>
      </c>
      <c r="C96" s="305" t="s">
        <v>53</v>
      </c>
      <c r="D96" s="305" t="s">
        <v>271</v>
      </c>
      <c r="E96" s="305">
        <v>35</v>
      </c>
      <c r="F96" s="307" t="s">
        <v>356</v>
      </c>
      <c r="G96" s="307" t="s">
        <v>357</v>
      </c>
      <c r="H96" s="307" t="s">
        <v>75</v>
      </c>
      <c r="I96" s="306">
        <v>4</v>
      </c>
      <c r="J96" s="297" t="s">
        <v>82</v>
      </c>
      <c r="K96" s="305"/>
      <c r="L96" s="305"/>
      <c r="M96" s="305">
        <v>15</v>
      </c>
      <c r="N96" s="305">
        <v>0</v>
      </c>
      <c r="O96" s="214">
        <v>0</v>
      </c>
      <c r="P96" s="305">
        <v>15</v>
      </c>
      <c r="Q96" s="305">
        <v>0</v>
      </c>
      <c r="R96" s="305">
        <v>0</v>
      </c>
      <c r="S96" s="305">
        <v>0</v>
      </c>
      <c r="T96" s="305">
        <v>15</v>
      </c>
      <c r="U96" s="351">
        <v>0</v>
      </c>
      <c r="V96" s="305">
        <v>22</v>
      </c>
      <c r="W96" s="305"/>
      <c r="X96" s="305"/>
      <c r="Y96" s="305"/>
      <c r="Z96" s="305"/>
      <c r="AA96" s="305">
        <v>1</v>
      </c>
      <c r="AC96" s="286">
        <f>M96*I96</f>
        <v>60</v>
      </c>
      <c r="AF96" s="286">
        <f>T96*I96+U96*I96</f>
        <v>60</v>
      </c>
      <c r="AG96" s="286">
        <f t="shared" si="34"/>
        <v>0</v>
      </c>
    </row>
    <row r="97" spans="1:33" s="232" customFormat="1" ht="90" x14ac:dyDescent="0.25">
      <c r="A97" s="231">
        <v>87</v>
      </c>
      <c r="B97" s="19" t="s">
        <v>71</v>
      </c>
      <c r="C97" s="19" t="s">
        <v>53</v>
      </c>
      <c r="D97" s="19" t="s">
        <v>72</v>
      </c>
      <c r="E97" s="19" t="s">
        <v>73</v>
      </c>
      <c r="F97" s="19" t="s">
        <v>358</v>
      </c>
      <c r="G97" s="215" t="s">
        <v>359</v>
      </c>
      <c r="H97" s="19" t="s">
        <v>45</v>
      </c>
      <c r="I97" s="19">
        <v>1.4</v>
      </c>
      <c r="J97" s="235" t="s">
        <v>82</v>
      </c>
      <c r="K97" s="19"/>
      <c r="L97" s="19"/>
      <c r="M97" s="19">
        <v>42</v>
      </c>
      <c r="N97" s="19">
        <v>0</v>
      </c>
      <c r="O97" s="19">
        <v>0</v>
      </c>
      <c r="P97" s="19">
        <v>42</v>
      </c>
      <c r="Q97" s="19">
        <v>0</v>
      </c>
      <c r="R97" s="19">
        <v>0</v>
      </c>
      <c r="S97" s="19">
        <v>0</v>
      </c>
      <c r="T97" s="19">
        <v>42</v>
      </c>
      <c r="U97" s="346">
        <v>0</v>
      </c>
      <c r="V97" s="19">
        <v>12</v>
      </c>
      <c r="W97" s="19"/>
      <c r="X97" s="215" t="s">
        <v>360</v>
      </c>
      <c r="Y97" s="19" t="s">
        <v>109</v>
      </c>
      <c r="Z97" s="19" t="s">
        <v>46</v>
      </c>
      <c r="AA97" s="19">
        <v>0</v>
      </c>
    </row>
    <row r="98" spans="1:33" s="232" customFormat="1" ht="90" x14ac:dyDescent="0.25">
      <c r="A98" s="231">
        <v>88</v>
      </c>
      <c r="B98" s="19" t="s">
        <v>71</v>
      </c>
      <c r="C98" s="19" t="s">
        <v>53</v>
      </c>
      <c r="D98" s="19" t="s">
        <v>72</v>
      </c>
      <c r="E98" s="19" t="s">
        <v>73</v>
      </c>
      <c r="F98" s="19" t="s">
        <v>361</v>
      </c>
      <c r="G98" s="215" t="s">
        <v>362</v>
      </c>
      <c r="H98" s="19" t="s">
        <v>45</v>
      </c>
      <c r="I98" s="19">
        <v>11.15</v>
      </c>
      <c r="J98" s="235" t="s">
        <v>82</v>
      </c>
      <c r="K98" s="19"/>
      <c r="L98" s="19"/>
      <c r="M98" s="19">
        <v>162</v>
      </c>
      <c r="N98" s="19">
        <v>0</v>
      </c>
      <c r="O98" s="19">
        <v>0</v>
      </c>
      <c r="P98" s="19">
        <v>162</v>
      </c>
      <c r="Q98" s="19">
        <v>0</v>
      </c>
      <c r="R98" s="19">
        <v>0</v>
      </c>
      <c r="S98" s="19">
        <v>0</v>
      </c>
      <c r="T98" s="19">
        <v>162</v>
      </c>
      <c r="U98" s="346">
        <v>0</v>
      </c>
      <c r="V98" s="19">
        <v>13</v>
      </c>
      <c r="W98" s="19"/>
      <c r="X98" s="215" t="s">
        <v>363</v>
      </c>
      <c r="Y98" s="19" t="s">
        <v>109</v>
      </c>
      <c r="Z98" s="19" t="s">
        <v>46</v>
      </c>
      <c r="AA98" s="19">
        <v>0</v>
      </c>
    </row>
    <row r="99" spans="1:33" s="232" customFormat="1" ht="45" x14ac:dyDescent="0.25">
      <c r="A99" s="231">
        <v>89</v>
      </c>
      <c r="B99" s="19" t="s">
        <v>71</v>
      </c>
      <c r="C99" s="19" t="s">
        <v>53</v>
      </c>
      <c r="D99" s="19" t="s">
        <v>364</v>
      </c>
      <c r="E99" s="19" t="s">
        <v>73</v>
      </c>
      <c r="F99" s="19" t="s">
        <v>365</v>
      </c>
      <c r="G99" s="215" t="s">
        <v>362</v>
      </c>
      <c r="H99" s="19" t="s">
        <v>45</v>
      </c>
      <c r="I99" s="19">
        <v>11.005000000000001</v>
      </c>
      <c r="J99" s="235" t="s">
        <v>82</v>
      </c>
      <c r="K99" s="19"/>
      <c r="L99" s="19"/>
      <c r="M99" s="19">
        <v>14</v>
      </c>
      <c r="N99" s="19">
        <v>0</v>
      </c>
      <c r="O99" s="19">
        <v>0</v>
      </c>
      <c r="P99" s="19">
        <v>14</v>
      </c>
      <c r="Q99" s="19">
        <v>0</v>
      </c>
      <c r="R99" s="19">
        <v>0</v>
      </c>
      <c r="S99" s="19">
        <v>0</v>
      </c>
      <c r="T99" s="19">
        <v>14</v>
      </c>
      <c r="U99" s="346">
        <v>0</v>
      </c>
      <c r="V99" s="19">
        <v>3</v>
      </c>
      <c r="W99" s="19"/>
      <c r="X99" s="215" t="s">
        <v>366</v>
      </c>
      <c r="Y99" s="19" t="s">
        <v>109</v>
      </c>
      <c r="Z99" s="19" t="s">
        <v>46</v>
      </c>
      <c r="AA99" s="19">
        <v>0</v>
      </c>
    </row>
    <row r="100" spans="1:33" s="232" customFormat="1" ht="60" x14ac:dyDescent="0.25">
      <c r="A100" s="231">
        <v>90</v>
      </c>
      <c r="B100" s="19" t="s">
        <v>47</v>
      </c>
      <c r="C100" s="19" t="s">
        <v>48</v>
      </c>
      <c r="D100" s="19" t="s">
        <v>367</v>
      </c>
      <c r="E100" s="19" t="s">
        <v>73</v>
      </c>
      <c r="F100" s="19" t="s">
        <v>368</v>
      </c>
      <c r="G100" s="215" t="s">
        <v>369</v>
      </c>
      <c r="H100" s="19" t="s">
        <v>45</v>
      </c>
      <c r="I100" s="19">
        <v>0.8</v>
      </c>
      <c r="J100" s="235" t="s">
        <v>82</v>
      </c>
      <c r="K100" s="19"/>
      <c r="L100" s="19"/>
      <c r="M100" s="19">
        <v>10</v>
      </c>
      <c r="N100" s="19">
        <v>0</v>
      </c>
      <c r="O100" s="19">
        <v>0</v>
      </c>
      <c r="P100" s="19">
        <v>10</v>
      </c>
      <c r="Q100" s="19">
        <v>0</v>
      </c>
      <c r="R100" s="19">
        <v>0</v>
      </c>
      <c r="S100" s="19">
        <v>0</v>
      </c>
      <c r="T100" s="19">
        <v>10</v>
      </c>
      <c r="U100" s="346">
        <v>0</v>
      </c>
      <c r="V100" s="19">
        <v>14</v>
      </c>
      <c r="W100" s="19"/>
      <c r="X100" s="215" t="s">
        <v>370</v>
      </c>
      <c r="Y100" s="19" t="s">
        <v>109</v>
      </c>
      <c r="Z100" s="19" t="s">
        <v>46</v>
      </c>
      <c r="AA100" s="19">
        <v>0</v>
      </c>
    </row>
    <row r="101" spans="1:33" s="232" customFormat="1" ht="60" x14ac:dyDescent="0.25">
      <c r="A101" s="231">
        <v>91</v>
      </c>
      <c r="B101" s="19" t="s">
        <v>47</v>
      </c>
      <c r="C101" s="19" t="s">
        <v>40</v>
      </c>
      <c r="D101" s="19" t="s">
        <v>200</v>
      </c>
      <c r="E101" s="19" t="s">
        <v>73</v>
      </c>
      <c r="F101" s="19" t="s">
        <v>371</v>
      </c>
      <c r="G101" s="215" t="s">
        <v>372</v>
      </c>
      <c r="H101" s="19" t="s">
        <v>45</v>
      </c>
      <c r="I101" s="19">
        <v>4.5330000000000004</v>
      </c>
      <c r="J101" s="235" t="s">
        <v>82</v>
      </c>
      <c r="K101" s="19"/>
      <c r="L101" s="19"/>
      <c r="M101" s="19">
        <v>9</v>
      </c>
      <c r="N101" s="19">
        <v>0</v>
      </c>
      <c r="O101" s="19">
        <v>0</v>
      </c>
      <c r="P101" s="19">
        <v>7</v>
      </c>
      <c r="Q101" s="19">
        <v>0</v>
      </c>
      <c r="R101" s="19">
        <v>0</v>
      </c>
      <c r="S101" s="19">
        <v>7</v>
      </c>
      <c r="T101" s="19">
        <v>0</v>
      </c>
      <c r="U101" s="346">
        <v>2</v>
      </c>
      <c r="V101" s="19">
        <v>28</v>
      </c>
      <c r="W101" s="19"/>
      <c r="X101" s="215" t="s">
        <v>373</v>
      </c>
      <c r="Y101" s="215" t="s">
        <v>57</v>
      </c>
      <c r="Z101" s="19" t="s">
        <v>46</v>
      </c>
      <c r="AA101" s="19">
        <v>0</v>
      </c>
    </row>
    <row r="102" spans="1:33" s="232" customFormat="1" ht="60" x14ac:dyDescent="0.25">
      <c r="A102" s="231">
        <v>92</v>
      </c>
      <c r="B102" s="19" t="s">
        <v>47</v>
      </c>
      <c r="C102" s="19" t="s">
        <v>40</v>
      </c>
      <c r="D102" s="19" t="s">
        <v>200</v>
      </c>
      <c r="E102" s="19" t="s">
        <v>73</v>
      </c>
      <c r="F102" s="19" t="s">
        <v>374</v>
      </c>
      <c r="G102" s="19" t="s">
        <v>375</v>
      </c>
      <c r="H102" s="19" t="s">
        <v>45</v>
      </c>
      <c r="I102" s="19">
        <v>0.48</v>
      </c>
      <c r="J102" s="235" t="s">
        <v>82</v>
      </c>
      <c r="K102" s="19"/>
      <c r="L102" s="19"/>
      <c r="M102" s="19">
        <v>9</v>
      </c>
      <c r="N102" s="19">
        <v>0</v>
      </c>
      <c r="O102" s="19">
        <v>0</v>
      </c>
      <c r="P102" s="19">
        <v>7</v>
      </c>
      <c r="Q102" s="19">
        <v>0</v>
      </c>
      <c r="R102" s="19">
        <v>0</v>
      </c>
      <c r="S102" s="19">
        <v>7</v>
      </c>
      <c r="T102" s="19">
        <v>0</v>
      </c>
      <c r="U102" s="346">
        <v>2</v>
      </c>
      <c r="V102" s="19">
        <v>12</v>
      </c>
      <c r="W102" s="19"/>
      <c r="X102" s="215" t="s">
        <v>376</v>
      </c>
      <c r="Y102" s="19" t="s">
        <v>57</v>
      </c>
      <c r="Z102" s="19">
        <v>4.21</v>
      </c>
      <c r="AA102" s="19">
        <v>0</v>
      </c>
    </row>
    <row r="103" spans="1:33" s="261" customFormat="1" ht="60" x14ac:dyDescent="0.25">
      <c r="A103" s="83">
        <v>93</v>
      </c>
      <c r="B103" s="94" t="s">
        <v>377</v>
      </c>
      <c r="C103" s="94" t="s">
        <v>378</v>
      </c>
      <c r="D103" s="94" t="s">
        <v>379</v>
      </c>
      <c r="E103" s="93">
        <v>110</v>
      </c>
      <c r="F103" s="94" t="s">
        <v>380</v>
      </c>
      <c r="G103" s="94" t="s">
        <v>381</v>
      </c>
      <c r="H103" s="93" t="s">
        <v>45</v>
      </c>
      <c r="I103" s="93">
        <v>0.51600000000000001</v>
      </c>
      <c r="J103" s="95" t="s">
        <v>82</v>
      </c>
      <c r="K103" s="93"/>
      <c r="L103" s="93"/>
      <c r="M103" s="93">
        <v>10</v>
      </c>
      <c r="N103" s="93">
        <v>0</v>
      </c>
      <c r="O103" s="19">
        <v>10</v>
      </c>
      <c r="P103" s="93">
        <v>0</v>
      </c>
      <c r="Q103" s="93">
        <v>0</v>
      </c>
      <c r="R103" s="93">
        <v>0</v>
      </c>
      <c r="S103" s="93">
        <v>5</v>
      </c>
      <c r="T103" s="93">
        <v>0</v>
      </c>
      <c r="U103" s="346">
        <v>5</v>
      </c>
      <c r="V103" s="93">
        <v>22</v>
      </c>
      <c r="W103" s="93"/>
      <c r="X103" s="94" t="s">
        <v>382</v>
      </c>
      <c r="Y103" s="97" t="s">
        <v>70</v>
      </c>
      <c r="Z103" s="93">
        <v>4.21</v>
      </c>
      <c r="AA103" s="93">
        <v>1</v>
      </c>
      <c r="AB103" s="261">
        <f t="shared" ref="AB103" si="35">M103*I103</f>
        <v>5.16</v>
      </c>
      <c r="AD103" s="261">
        <f t="shared" ref="AD103" si="36">T103*I103+U103*I103</f>
        <v>2.58</v>
      </c>
      <c r="AE103" s="261">
        <f t="shared" ref="AE103" si="37">S103*I103</f>
        <v>2.58</v>
      </c>
    </row>
    <row r="104" spans="1:33" s="232" customFormat="1" ht="60" x14ac:dyDescent="0.25">
      <c r="A104" s="231">
        <v>94</v>
      </c>
      <c r="B104" s="215" t="s">
        <v>377</v>
      </c>
      <c r="C104" s="215" t="s">
        <v>378</v>
      </c>
      <c r="D104" s="215" t="s">
        <v>379</v>
      </c>
      <c r="E104" s="19">
        <v>110</v>
      </c>
      <c r="F104" s="215" t="s">
        <v>380</v>
      </c>
      <c r="G104" s="215" t="s">
        <v>383</v>
      </c>
      <c r="H104" s="19" t="s">
        <v>45</v>
      </c>
      <c r="I104" s="21">
        <v>3</v>
      </c>
      <c r="J104" s="235" t="s">
        <v>82</v>
      </c>
      <c r="K104" s="19"/>
      <c r="L104" s="19"/>
      <c r="M104" s="19">
        <v>1</v>
      </c>
      <c r="N104" s="19">
        <v>0</v>
      </c>
      <c r="O104" s="19">
        <v>0</v>
      </c>
      <c r="P104" s="19">
        <v>1</v>
      </c>
      <c r="Q104" s="19">
        <v>0</v>
      </c>
      <c r="R104" s="19">
        <v>0</v>
      </c>
      <c r="S104" s="19">
        <v>0</v>
      </c>
      <c r="T104" s="19">
        <v>0</v>
      </c>
      <c r="U104" s="346">
        <v>1</v>
      </c>
      <c r="V104" s="19">
        <v>22</v>
      </c>
      <c r="W104" s="19"/>
      <c r="X104" s="215" t="s">
        <v>384</v>
      </c>
      <c r="Y104" s="23" t="s">
        <v>109</v>
      </c>
      <c r="Z104" s="19">
        <v>4.21</v>
      </c>
      <c r="AA104" s="19">
        <v>0</v>
      </c>
    </row>
    <row r="105" spans="1:33" s="232" customFormat="1" ht="60" x14ac:dyDescent="0.25">
      <c r="A105" s="231">
        <v>95</v>
      </c>
      <c r="B105" s="19" t="s">
        <v>47</v>
      </c>
      <c r="C105" s="19" t="s">
        <v>40</v>
      </c>
      <c r="D105" s="19" t="s">
        <v>200</v>
      </c>
      <c r="E105" s="19" t="s">
        <v>73</v>
      </c>
      <c r="F105" s="19" t="s">
        <v>385</v>
      </c>
      <c r="G105" s="19" t="s">
        <v>386</v>
      </c>
      <c r="H105" s="19" t="s">
        <v>45</v>
      </c>
      <c r="I105" s="19">
        <v>1.73</v>
      </c>
      <c r="J105" s="235" t="s">
        <v>82</v>
      </c>
      <c r="K105" s="19"/>
      <c r="L105" s="19"/>
      <c r="M105" s="19">
        <v>9</v>
      </c>
      <c r="N105" s="19">
        <v>0</v>
      </c>
      <c r="O105" s="19">
        <v>0</v>
      </c>
      <c r="P105" s="19">
        <v>7</v>
      </c>
      <c r="Q105" s="19">
        <v>0</v>
      </c>
      <c r="R105" s="19">
        <v>0</v>
      </c>
      <c r="S105" s="19">
        <v>7</v>
      </c>
      <c r="T105" s="19">
        <v>0</v>
      </c>
      <c r="U105" s="346">
        <v>2</v>
      </c>
      <c r="V105" s="19">
        <v>12</v>
      </c>
      <c r="W105" s="19"/>
      <c r="X105" s="215" t="s">
        <v>387</v>
      </c>
      <c r="Y105" s="19" t="s">
        <v>109</v>
      </c>
      <c r="Z105" s="19" t="s">
        <v>46</v>
      </c>
      <c r="AA105" s="19">
        <v>0</v>
      </c>
    </row>
    <row r="106" spans="1:33" s="286" customFormat="1" ht="45" x14ac:dyDescent="0.25">
      <c r="A106" s="283">
        <v>96</v>
      </c>
      <c r="B106" s="305" t="s">
        <v>71</v>
      </c>
      <c r="C106" s="305" t="s">
        <v>53</v>
      </c>
      <c r="D106" s="305" t="s">
        <v>271</v>
      </c>
      <c r="E106" s="305">
        <v>35</v>
      </c>
      <c r="F106" s="307" t="s">
        <v>388</v>
      </c>
      <c r="G106" s="307" t="s">
        <v>389</v>
      </c>
      <c r="H106" s="307" t="s">
        <v>75</v>
      </c>
      <c r="I106" s="305">
        <v>0.33300000000000002</v>
      </c>
      <c r="J106" s="297" t="s">
        <v>82</v>
      </c>
      <c r="K106" s="305"/>
      <c r="L106" s="305"/>
      <c r="M106" s="305">
        <v>15</v>
      </c>
      <c r="N106" s="305">
        <v>0</v>
      </c>
      <c r="O106" s="214">
        <v>0</v>
      </c>
      <c r="P106" s="305">
        <v>15</v>
      </c>
      <c r="Q106" s="305">
        <v>0</v>
      </c>
      <c r="R106" s="305">
        <v>0</v>
      </c>
      <c r="S106" s="305">
        <v>0</v>
      </c>
      <c r="T106" s="305">
        <v>15</v>
      </c>
      <c r="U106" s="351">
        <v>0</v>
      </c>
      <c r="V106" s="305">
        <v>15</v>
      </c>
      <c r="W106" s="305"/>
      <c r="X106" s="305"/>
      <c r="Y106" s="305"/>
      <c r="Z106" s="305"/>
      <c r="AA106" s="305">
        <v>1</v>
      </c>
      <c r="AC106" s="286">
        <f>M106*I106</f>
        <v>4.9950000000000001</v>
      </c>
      <c r="AF106" s="286">
        <f>T106*I106+U106*I106</f>
        <v>4.9950000000000001</v>
      </c>
      <c r="AG106" s="286">
        <f>S106*I106</f>
        <v>0</v>
      </c>
    </row>
    <row r="107" spans="1:33" s="232" customFormat="1" ht="60" x14ac:dyDescent="0.25">
      <c r="A107" s="231">
        <v>97</v>
      </c>
      <c r="B107" s="19" t="s">
        <v>47</v>
      </c>
      <c r="C107" s="19" t="s">
        <v>40</v>
      </c>
      <c r="D107" s="19" t="s">
        <v>390</v>
      </c>
      <c r="E107" s="19" t="s">
        <v>42</v>
      </c>
      <c r="F107" s="19" t="s">
        <v>391</v>
      </c>
      <c r="G107" s="19" t="s">
        <v>392</v>
      </c>
      <c r="H107" s="19" t="s">
        <v>45</v>
      </c>
      <c r="I107" s="19">
        <v>0.42</v>
      </c>
      <c r="J107" s="235" t="s">
        <v>82</v>
      </c>
      <c r="K107" s="19"/>
      <c r="L107" s="19"/>
      <c r="M107" s="19">
        <v>7</v>
      </c>
      <c r="N107" s="19">
        <v>0</v>
      </c>
      <c r="O107" s="19">
        <v>0</v>
      </c>
      <c r="P107" s="19">
        <v>7</v>
      </c>
      <c r="Q107" s="19">
        <v>0</v>
      </c>
      <c r="R107" s="19">
        <v>0</v>
      </c>
      <c r="S107" s="19">
        <v>7</v>
      </c>
      <c r="T107" s="19">
        <v>0</v>
      </c>
      <c r="U107" s="346">
        <v>0</v>
      </c>
      <c r="V107" s="19">
        <v>8</v>
      </c>
      <c r="W107" s="19"/>
      <c r="X107" s="215" t="s">
        <v>393</v>
      </c>
      <c r="Y107" s="19" t="s">
        <v>109</v>
      </c>
      <c r="Z107" s="19" t="s">
        <v>46</v>
      </c>
      <c r="AA107" s="19">
        <v>0</v>
      </c>
    </row>
    <row r="108" spans="1:33" s="232" customFormat="1" ht="60" x14ac:dyDescent="0.25">
      <c r="A108" s="231">
        <v>98</v>
      </c>
      <c r="B108" s="19" t="s">
        <v>47</v>
      </c>
      <c r="C108" s="19" t="s">
        <v>40</v>
      </c>
      <c r="D108" s="19" t="s">
        <v>394</v>
      </c>
      <c r="E108" s="19" t="s">
        <v>42</v>
      </c>
      <c r="F108" s="19" t="s">
        <v>391</v>
      </c>
      <c r="G108" s="19" t="s">
        <v>392</v>
      </c>
      <c r="H108" s="19" t="s">
        <v>45</v>
      </c>
      <c r="I108" s="19">
        <v>0.42</v>
      </c>
      <c r="J108" s="235" t="s">
        <v>82</v>
      </c>
      <c r="K108" s="19"/>
      <c r="L108" s="19"/>
      <c r="M108" s="19">
        <v>5</v>
      </c>
      <c r="N108" s="19">
        <v>0</v>
      </c>
      <c r="O108" s="19">
        <v>0</v>
      </c>
      <c r="P108" s="19">
        <v>5</v>
      </c>
      <c r="Q108" s="19">
        <v>0</v>
      </c>
      <c r="R108" s="19">
        <v>0</v>
      </c>
      <c r="S108" s="19">
        <v>5</v>
      </c>
      <c r="T108" s="19">
        <v>0</v>
      </c>
      <c r="U108" s="346">
        <v>0</v>
      </c>
      <c r="V108" s="19">
        <v>11</v>
      </c>
      <c r="W108" s="19"/>
      <c r="X108" s="215" t="s">
        <v>395</v>
      </c>
      <c r="Y108" s="19" t="s">
        <v>109</v>
      </c>
      <c r="Z108" s="19" t="s">
        <v>46</v>
      </c>
      <c r="AA108" s="19">
        <v>0</v>
      </c>
    </row>
    <row r="109" spans="1:33" s="232" customFormat="1" ht="60" x14ac:dyDescent="0.25">
      <c r="A109" s="231">
        <v>99</v>
      </c>
      <c r="B109" s="19" t="s">
        <v>47</v>
      </c>
      <c r="C109" s="19" t="s">
        <v>48</v>
      </c>
      <c r="D109" s="19" t="s">
        <v>396</v>
      </c>
      <c r="E109" s="19" t="s">
        <v>42</v>
      </c>
      <c r="F109" s="19" t="s">
        <v>391</v>
      </c>
      <c r="G109" s="19" t="s">
        <v>392</v>
      </c>
      <c r="H109" s="19" t="s">
        <v>45</v>
      </c>
      <c r="I109" s="19">
        <v>0.42</v>
      </c>
      <c r="J109" s="235" t="s">
        <v>82</v>
      </c>
      <c r="K109" s="19"/>
      <c r="L109" s="19"/>
      <c r="M109" s="19">
        <v>48</v>
      </c>
      <c r="N109" s="19">
        <v>0</v>
      </c>
      <c r="O109" s="19">
        <v>0</v>
      </c>
      <c r="P109" s="19">
        <v>47</v>
      </c>
      <c r="Q109" s="19">
        <v>0</v>
      </c>
      <c r="R109" s="19">
        <v>0</v>
      </c>
      <c r="S109" s="19">
        <v>12</v>
      </c>
      <c r="T109" s="19">
        <v>35</v>
      </c>
      <c r="U109" s="346">
        <v>1</v>
      </c>
      <c r="V109" s="19">
        <v>21</v>
      </c>
      <c r="W109" s="19"/>
      <c r="X109" s="215" t="s">
        <v>397</v>
      </c>
      <c r="Y109" s="19" t="s">
        <v>109</v>
      </c>
      <c r="Z109" s="19" t="s">
        <v>46</v>
      </c>
      <c r="AA109" s="19">
        <v>0</v>
      </c>
    </row>
    <row r="110" spans="1:33" s="286" customFormat="1" ht="75" x14ac:dyDescent="0.25">
      <c r="A110" s="283">
        <v>100</v>
      </c>
      <c r="B110" s="305" t="s">
        <v>71</v>
      </c>
      <c r="C110" s="305" t="s">
        <v>53</v>
      </c>
      <c r="D110" s="305" t="s">
        <v>398</v>
      </c>
      <c r="E110" s="305">
        <v>0.38</v>
      </c>
      <c r="F110" s="305" t="s">
        <v>399</v>
      </c>
      <c r="G110" s="305" t="s">
        <v>400</v>
      </c>
      <c r="H110" s="305" t="s">
        <v>75</v>
      </c>
      <c r="I110" s="306">
        <v>1</v>
      </c>
      <c r="J110" s="305" t="s">
        <v>74</v>
      </c>
      <c r="K110" s="305"/>
      <c r="L110" s="305"/>
      <c r="M110" s="305">
        <v>8</v>
      </c>
      <c r="N110" s="305">
        <v>0</v>
      </c>
      <c r="O110" s="214">
        <v>0</v>
      </c>
      <c r="P110" s="305">
        <v>8</v>
      </c>
      <c r="Q110" s="305">
        <v>0</v>
      </c>
      <c r="R110" s="305">
        <v>0</v>
      </c>
      <c r="S110" s="305">
        <v>0</v>
      </c>
      <c r="T110" s="305">
        <v>8</v>
      </c>
      <c r="U110" s="351">
        <v>0</v>
      </c>
      <c r="V110" s="305">
        <v>6</v>
      </c>
      <c r="W110" s="305"/>
      <c r="X110" s="307"/>
      <c r="Y110" s="305"/>
      <c r="Z110" s="305"/>
      <c r="AA110" s="305">
        <v>1</v>
      </c>
      <c r="AC110" s="286">
        <f>M110*I110</f>
        <v>8</v>
      </c>
      <c r="AF110" s="286">
        <f>T110*I110+U110*I110</f>
        <v>8</v>
      </c>
      <c r="AG110" s="286">
        <f t="shared" ref="AG110:AG112" si="38">S110*I110</f>
        <v>0</v>
      </c>
    </row>
    <row r="111" spans="1:33" s="286" customFormat="1" ht="45" x14ac:dyDescent="0.25">
      <c r="A111" s="283">
        <v>101</v>
      </c>
      <c r="B111" s="305" t="s">
        <v>71</v>
      </c>
      <c r="C111" s="305" t="s">
        <v>53</v>
      </c>
      <c r="D111" s="305" t="s">
        <v>401</v>
      </c>
      <c r="E111" s="288" t="s">
        <v>73</v>
      </c>
      <c r="F111" s="305" t="s">
        <v>402</v>
      </c>
      <c r="G111" s="305" t="s">
        <v>403</v>
      </c>
      <c r="H111" s="305" t="s">
        <v>75</v>
      </c>
      <c r="I111" s="306">
        <v>7.6660000000000004</v>
      </c>
      <c r="J111" s="305" t="s">
        <v>74</v>
      </c>
      <c r="K111" s="305"/>
      <c r="L111" s="305"/>
      <c r="M111" s="305">
        <v>56</v>
      </c>
      <c r="N111" s="305">
        <v>0</v>
      </c>
      <c r="O111" s="214">
        <v>0</v>
      </c>
      <c r="P111" s="305">
        <v>56</v>
      </c>
      <c r="Q111" s="305">
        <v>0</v>
      </c>
      <c r="R111" s="305">
        <v>0</v>
      </c>
      <c r="S111" s="305">
        <v>0</v>
      </c>
      <c r="T111" s="305">
        <v>56</v>
      </c>
      <c r="U111" s="351">
        <v>0</v>
      </c>
      <c r="V111" s="305">
        <v>23</v>
      </c>
      <c r="W111" s="305"/>
      <c r="X111" s="307"/>
      <c r="Y111" s="305"/>
      <c r="Z111" s="305"/>
      <c r="AA111" s="305">
        <v>1</v>
      </c>
      <c r="AC111" s="286">
        <f>M111*I111</f>
        <v>429.29600000000005</v>
      </c>
      <c r="AF111" s="286">
        <f>T111*I111+U111*I111</f>
        <v>429.29600000000005</v>
      </c>
      <c r="AG111" s="286">
        <f t="shared" si="38"/>
        <v>0</v>
      </c>
    </row>
    <row r="112" spans="1:33" s="286" customFormat="1" ht="75" x14ac:dyDescent="0.25">
      <c r="A112" s="283">
        <v>102</v>
      </c>
      <c r="B112" s="305" t="s">
        <v>71</v>
      </c>
      <c r="C112" s="305" t="s">
        <v>53</v>
      </c>
      <c r="D112" s="305" t="s">
        <v>398</v>
      </c>
      <c r="E112" s="305">
        <v>0.38</v>
      </c>
      <c r="F112" s="305" t="s">
        <v>404</v>
      </c>
      <c r="G112" s="305" t="s">
        <v>405</v>
      </c>
      <c r="H112" s="305" t="s">
        <v>75</v>
      </c>
      <c r="I112" s="306">
        <v>1</v>
      </c>
      <c r="J112" s="305" t="s">
        <v>74</v>
      </c>
      <c r="K112" s="305"/>
      <c r="L112" s="305"/>
      <c r="M112" s="305">
        <v>8</v>
      </c>
      <c r="N112" s="305">
        <v>0</v>
      </c>
      <c r="O112" s="214">
        <v>0</v>
      </c>
      <c r="P112" s="305">
        <v>8</v>
      </c>
      <c r="Q112" s="305">
        <v>0</v>
      </c>
      <c r="R112" s="305">
        <v>0</v>
      </c>
      <c r="S112" s="305">
        <v>0</v>
      </c>
      <c r="T112" s="305">
        <v>8</v>
      </c>
      <c r="U112" s="351">
        <v>0</v>
      </c>
      <c r="V112" s="305">
        <v>6</v>
      </c>
      <c r="W112" s="305"/>
      <c r="X112" s="307"/>
      <c r="Y112" s="305"/>
      <c r="Z112" s="305"/>
      <c r="AA112" s="305">
        <v>1</v>
      </c>
      <c r="AC112" s="286">
        <f>M112*I112</f>
        <v>8</v>
      </c>
      <c r="AF112" s="286">
        <f>T112*I112+U112*I112</f>
        <v>8</v>
      </c>
      <c r="AG112" s="286">
        <f t="shared" si="38"/>
        <v>0</v>
      </c>
    </row>
    <row r="113" spans="1:33" s="232" customFormat="1" ht="60" x14ac:dyDescent="0.25">
      <c r="A113" s="231">
        <v>103</v>
      </c>
      <c r="B113" s="19" t="s">
        <v>47</v>
      </c>
      <c r="C113" s="19" t="s">
        <v>48</v>
      </c>
      <c r="D113" s="19" t="s">
        <v>406</v>
      </c>
      <c r="E113" s="19" t="s">
        <v>73</v>
      </c>
      <c r="F113" s="19" t="s">
        <v>407</v>
      </c>
      <c r="G113" s="19" t="s">
        <v>408</v>
      </c>
      <c r="H113" s="19" t="s">
        <v>45</v>
      </c>
      <c r="I113" s="19">
        <v>4.17</v>
      </c>
      <c r="J113" s="214" t="s">
        <v>74</v>
      </c>
      <c r="K113" s="19"/>
      <c r="L113" s="19"/>
      <c r="M113" s="19">
        <v>7</v>
      </c>
      <c r="N113" s="19">
        <v>0</v>
      </c>
      <c r="O113" s="19">
        <v>0</v>
      </c>
      <c r="P113" s="19">
        <v>7</v>
      </c>
      <c r="Q113" s="19">
        <v>0</v>
      </c>
      <c r="R113" s="19">
        <v>0</v>
      </c>
      <c r="S113" s="19">
        <v>0</v>
      </c>
      <c r="T113" s="19">
        <v>7</v>
      </c>
      <c r="U113" s="346">
        <v>0</v>
      </c>
      <c r="V113" s="19">
        <v>19</v>
      </c>
      <c r="W113" s="19"/>
      <c r="X113" s="215" t="s">
        <v>409</v>
      </c>
      <c r="Y113" s="19" t="s">
        <v>109</v>
      </c>
      <c r="Z113" s="19" t="s">
        <v>46</v>
      </c>
      <c r="AA113" s="19">
        <v>0</v>
      </c>
    </row>
    <row r="114" spans="1:33" s="232" customFormat="1" ht="75" x14ac:dyDescent="0.25">
      <c r="A114" s="231">
        <v>104</v>
      </c>
      <c r="B114" s="19" t="s">
        <v>410</v>
      </c>
      <c r="C114" s="19" t="s">
        <v>53</v>
      </c>
      <c r="D114" s="19" t="s">
        <v>411</v>
      </c>
      <c r="E114" s="19" t="s">
        <v>73</v>
      </c>
      <c r="F114" s="19" t="s">
        <v>412</v>
      </c>
      <c r="G114" s="215" t="s">
        <v>413</v>
      </c>
      <c r="H114" s="19" t="s">
        <v>45</v>
      </c>
      <c r="I114" s="21">
        <v>17</v>
      </c>
      <c r="J114" s="214" t="s">
        <v>74</v>
      </c>
      <c r="K114" s="19"/>
      <c r="L114" s="19"/>
      <c r="M114" s="19">
        <v>3</v>
      </c>
      <c r="N114" s="19">
        <v>0</v>
      </c>
      <c r="O114" s="19">
        <v>0</v>
      </c>
      <c r="P114" s="19">
        <v>3</v>
      </c>
      <c r="Q114" s="19">
        <v>0</v>
      </c>
      <c r="R114" s="19">
        <v>0</v>
      </c>
      <c r="S114" s="19">
        <v>0</v>
      </c>
      <c r="T114" s="19">
        <v>3</v>
      </c>
      <c r="U114" s="346">
        <v>0</v>
      </c>
      <c r="V114" s="19">
        <v>12</v>
      </c>
      <c r="W114" s="19"/>
      <c r="X114" s="215" t="s">
        <v>414</v>
      </c>
      <c r="Y114" s="19" t="s">
        <v>109</v>
      </c>
      <c r="Z114" s="19" t="s">
        <v>46</v>
      </c>
      <c r="AA114" s="19">
        <v>0</v>
      </c>
    </row>
    <row r="115" spans="1:33" s="232" customFormat="1" ht="60" x14ac:dyDescent="0.25">
      <c r="A115" s="231">
        <v>105</v>
      </c>
      <c r="B115" s="19" t="s">
        <v>160</v>
      </c>
      <c r="C115" s="19" t="s">
        <v>53</v>
      </c>
      <c r="D115" s="19" t="s">
        <v>415</v>
      </c>
      <c r="E115" s="19" t="s">
        <v>236</v>
      </c>
      <c r="F115" s="19" t="s">
        <v>416</v>
      </c>
      <c r="G115" s="19" t="s">
        <v>417</v>
      </c>
      <c r="H115" s="19" t="s">
        <v>45</v>
      </c>
      <c r="I115" s="19">
        <v>0.25</v>
      </c>
      <c r="J115" s="214" t="s">
        <v>74</v>
      </c>
      <c r="K115" s="19"/>
      <c r="L115" s="19"/>
      <c r="M115" s="19">
        <v>7</v>
      </c>
      <c r="N115" s="19">
        <v>0</v>
      </c>
      <c r="O115" s="19">
        <v>0</v>
      </c>
      <c r="P115" s="19">
        <v>7</v>
      </c>
      <c r="Q115" s="19">
        <v>0</v>
      </c>
      <c r="R115" s="19">
        <v>0</v>
      </c>
      <c r="S115" s="19">
        <v>7</v>
      </c>
      <c r="T115" s="19">
        <v>0</v>
      </c>
      <c r="U115" s="346">
        <v>0</v>
      </c>
      <c r="V115" s="19">
        <v>22</v>
      </c>
      <c r="W115" s="19"/>
      <c r="X115" s="215" t="s">
        <v>418</v>
      </c>
      <c r="Y115" s="19" t="s">
        <v>109</v>
      </c>
      <c r="Z115" s="19" t="s">
        <v>46</v>
      </c>
      <c r="AA115" s="19">
        <v>0</v>
      </c>
    </row>
    <row r="116" spans="1:33" s="286" customFormat="1" ht="45" x14ac:dyDescent="0.25">
      <c r="A116" s="283">
        <v>106</v>
      </c>
      <c r="B116" s="305" t="s">
        <v>71</v>
      </c>
      <c r="C116" s="305" t="s">
        <v>53</v>
      </c>
      <c r="D116" s="305" t="s">
        <v>401</v>
      </c>
      <c r="E116" s="288" t="s">
        <v>73</v>
      </c>
      <c r="F116" s="305" t="s">
        <v>419</v>
      </c>
      <c r="G116" s="305" t="s">
        <v>420</v>
      </c>
      <c r="H116" s="305" t="s">
        <v>75</v>
      </c>
      <c r="I116" s="306">
        <v>12.5</v>
      </c>
      <c r="J116" s="305" t="s">
        <v>74</v>
      </c>
      <c r="K116" s="305"/>
      <c r="L116" s="305"/>
      <c r="M116" s="305">
        <v>56</v>
      </c>
      <c r="N116" s="305">
        <v>0</v>
      </c>
      <c r="O116" s="214">
        <v>0</v>
      </c>
      <c r="P116" s="305">
        <v>56</v>
      </c>
      <c r="Q116" s="305">
        <v>0</v>
      </c>
      <c r="R116" s="305">
        <v>0</v>
      </c>
      <c r="S116" s="305">
        <v>0</v>
      </c>
      <c r="T116" s="305">
        <v>56</v>
      </c>
      <c r="U116" s="351">
        <v>0</v>
      </c>
      <c r="V116" s="305">
        <v>23</v>
      </c>
      <c r="W116" s="305"/>
      <c r="X116" s="307"/>
      <c r="Y116" s="305"/>
      <c r="Z116" s="305"/>
      <c r="AA116" s="305">
        <v>1</v>
      </c>
      <c r="AC116" s="286">
        <f>M116*I116</f>
        <v>700</v>
      </c>
      <c r="AF116" s="286">
        <f>T116*I116+U116*I116</f>
        <v>700</v>
      </c>
      <c r="AG116" s="286">
        <f t="shared" ref="AG116:AG120" si="39">S116*I116</f>
        <v>0</v>
      </c>
    </row>
    <row r="117" spans="1:33" s="286" customFormat="1" ht="75" x14ac:dyDescent="0.25">
      <c r="A117" s="283">
        <v>107</v>
      </c>
      <c r="B117" s="305" t="s">
        <v>71</v>
      </c>
      <c r="C117" s="305" t="s">
        <v>53</v>
      </c>
      <c r="D117" s="305" t="s">
        <v>421</v>
      </c>
      <c r="E117" s="305">
        <v>0.38</v>
      </c>
      <c r="F117" s="305" t="s">
        <v>422</v>
      </c>
      <c r="G117" s="305" t="s">
        <v>423</v>
      </c>
      <c r="H117" s="305" t="s">
        <v>75</v>
      </c>
      <c r="I117" s="306">
        <v>0.5</v>
      </c>
      <c r="J117" s="305" t="s">
        <v>74</v>
      </c>
      <c r="K117" s="305"/>
      <c r="L117" s="305"/>
      <c r="M117" s="305">
        <v>8</v>
      </c>
      <c r="N117" s="305">
        <v>0</v>
      </c>
      <c r="O117" s="214">
        <v>0</v>
      </c>
      <c r="P117" s="305">
        <v>8</v>
      </c>
      <c r="Q117" s="305">
        <v>0</v>
      </c>
      <c r="R117" s="305">
        <v>0</v>
      </c>
      <c r="S117" s="305">
        <v>0</v>
      </c>
      <c r="T117" s="305">
        <v>8</v>
      </c>
      <c r="U117" s="351">
        <v>0</v>
      </c>
      <c r="V117" s="305">
        <v>6</v>
      </c>
      <c r="W117" s="305"/>
      <c r="X117" s="307"/>
      <c r="Y117" s="305"/>
      <c r="Z117" s="305"/>
      <c r="AA117" s="305">
        <v>1</v>
      </c>
      <c r="AC117" s="286">
        <f>M117*I117</f>
        <v>4</v>
      </c>
      <c r="AF117" s="286">
        <f>T117*I117+U117*I117</f>
        <v>4</v>
      </c>
      <c r="AG117" s="286">
        <f t="shared" si="39"/>
        <v>0</v>
      </c>
    </row>
    <row r="118" spans="1:33" s="286" customFormat="1" ht="45" x14ac:dyDescent="0.25">
      <c r="A118" s="283">
        <v>108</v>
      </c>
      <c r="B118" s="305" t="s">
        <v>71</v>
      </c>
      <c r="C118" s="305" t="s">
        <v>53</v>
      </c>
      <c r="D118" s="305" t="s">
        <v>401</v>
      </c>
      <c r="E118" s="288" t="s">
        <v>73</v>
      </c>
      <c r="F118" s="305" t="s">
        <v>424</v>
      </c>
      <c r="G118" s="305" t="s">
        <v>425</v>
      </c>
      <c r="H118" s="305" t="s">
        <v>75</v>
      </c>
      <c r="I118" s="306">
        <v>11.833</v>
      </c>
      <c r="J118" s="305" t="s">
        <v>74</v>
      </c>
      <c r="K118" s="305"/>
      <c r="L118" s="305"/>
      <c r="M118" s="305">
        <v>56</v>
      </c>
      <c r="N118" s="305">
        <v>0</v>
      </c>
      <c r="O118" s="214">
        <v>0</v>
      </c>
      <c r="P118" s="305">
        <v>56</v>
      </c>
      <c r="Q118" s="305">
        <v>0</v>
      </c>
      <c r="R118" s="305">
        <v>0</v>
      </c>
      <c r="S118" s="305">
        <v>0</v>
      </c>
      <c r="T118" s="305">
        <v>56</v>
      </c>
      <c r="U118" s="351">
        <v>0</v>
      </c>
      <c r="V118" s="305">
        <v>25</v>
      </c>
      <c r="W118" s="305"/>
      <c r="X118" s="307"/>
      <c r="Y118" s="305"/>
      <c r="Z118" s="305"/>
      <c r="AA118" s="305">
        <v>1</v>
      </c>
      <c r="AC118" s="286">
        <f>M118*I118</f>
        <v>662.64800000000002</v>
      </c>
      <c r="AF118" s="286">
        <f>T118*I118+U118*I118</f>
        <v>662.64800000000002</v>
      </c>
      <c r="AG118" s="286">
        <f t="shared" si="39"/>
        <v>0</v>
      </c>
    </row>
    <row r="119" spans="1:33" s="286" customFormat="1" ht="45" x14ac:dyDescent="0.25">
      <c r="A119" s="283">
        <v>109</v>
      </c>
      <c r="B119" s="305" t="s">
        <v>71</v>
      </c>
      <c r="C119" s="305" t="s">
        <v>53</v>
      </c>
      <c r="D119" s="305" t="s">
        <v>426</v>
      </c>
      <c r="E119" s="305">
        <v>0.38</v>
      </c>
      <c r="F119" s="305" t="s">
        <v>427</v>
      </c>
      <c r="G119" s="305" t="s">
        <v>428</v>
      </c>
      <c r="H119" s="305" t="s">
        <v>75</v>
      </c>
      <c r="I119" s="306">
        <v>2.8330000000000002</v>
      </c>
      <c r="J119" s="305" t="s">
        <v>74</v>
      </c>
      <c r="K119" s="305"/>
      <c r="L119" s="305"/>
      <c r="M119" s="305">
        <v>8</v>
      </c>
      <c r="N119" s="305">
        <v>0</v>
      </c>
      <c r="O119" s="214">
        <v>0</v>
      </c>
      <c r="P119" s="305">
        <v>8</v>
      </c>
      <c r="Q119" s="305">
        <v>0</v>
      </c>
      <c r="R119" s="305">
        <v>0</v>
      </c>
      <c r="S119" s="305">
        <v>0</v>
      </c>
      <c r="T119" s="305">
        <v>8</v>
      </c>
      <c r="U119" s="351">
        <v>0</v>
      </c>
      <c r="V119" s="305">
        <v>12</v>
      </c>
      <c r="W119" s="305"/>
      <c r="X119" s="307"/>
      <c r="Y119" s="305"/>
      <c r="Z119" s="305"/>
      <c r="AA119" s="305">
        <v>1</v>
      </c>
      <c r="AC119" s="286">
        <f>M119*I119</f>
        <v>22.664000000000001</v>
      </c>
      <c r="AF119" s="286">
        <f>T119*I119+U119*I119</f>
        <v>22.664000000000001</v>
      </c>
      <c r="AG119" s="286">
        <f t="shared" si="39"/>
        <v>0</v>
      </c>
    </row>
    <row r="120" spans="1:33" s="286" customFormat="1" ht="45" x14ac:dyDescent="0.25">
      <c r="A120" s="283">
        <v>110</v>
      </c>
      <c r="B120" s="305" t="s">
        <v>71</v>
      </c>
      <c r="C120" s="305" t="s">
        <v>53</v>
      </c>
      <c r="D120" s="305" t="s">
        <v>401</v>
      </c>
      <c r="E120" s="288" t="s">
        <v>73</v>
      </c>
      <c r="F120" s="305" t="s">
        <v>429</v>
      </c>
      <c r="G120" s="305" t="s">
        <v>430</v>
      </c>
      <c r="H120" s="305" t="s">
        <v>75</v>
      </c>
      <c r="I120" s="306">
        <v>5.6660000000000004</v>
      </c>
      <c r="J120" s="305" t="s">
        <v>74</v>
      </c>
      <c r="K120" s="305"/>
      <c r="L120" s="305"/>
      <c r="M120" s="305">
        <v>56</v>
      </c>
      <c r="N120" s="305">
        <v>0</v>
      </c>
      <c r="O120" s="214">
        <v>0</v>
      </c>
      <c r="P120" s="305">
        <v>56</v>
      </c>
      <c r="Q120" s="305">
        <v>0</v>
      </c>
      <c r="R120" s="305">
        <v>0</v>
      </c>
      <c r="S120" s="305">
        <v>0</v>
      </c>
      <c r="T120" s="305">
        <v>56</v>
      </c>
      <c r="U120" s="351">
        <v>0</v>
      </c>
      <c r="V120" s="305">
        <v>12</v>
      </c>
      <c r="W120" s="305"/>
      <c r="X120" s="307"/>
      <c r="Y120" s="305"/>
      <c r="Z120" s="305"/>
      <c r="AA120" s="305">
        <v>1</v>
      </c>
      <c r="AC120" s="286">
        <f>M120*I120</f>
        <v>317.29600000000005</v>
      </c>
      <c r="AF120" s="286">
        <f>T120*I120+U120*I120</f>
        <v>317.29600000000005</v>
      </c>
      <c r="AG120" s="286">
        <f t="shared" si="39"/>
        <v>0</v>
      </c>
    </row>
    <row r="121" spans="1:33" s="232" customFormat="1" ht="45" x14ac:dyDescent="0.25">
      <c r="A121" s="231">
        <v>111</v>
      </c>
      <c r="B121" s="19" t="s">
        <v>71</v>
      </c>
      <c r="C121" s="19" t="s">
        <v>53</v>
      </c>
      <c r="D121" s="19" t="s">
        <v>284</v>
      </c>
      <c r="E121" s="19" t="s">
        <v>73</v>
      </c>
      <c r="F121" s="19" t="s">
        <v>431</v>
      </c>
      <c r="G121" s="19" t="s">
        <v>432</v>
      </c>
      <c r="H121" s="19" t="s">
        <v>45</v>
      </c>
      <c r="I121" s="19">
        <v>0.02</v>
      </c>
      <c r="J121" s="214" t="s">
        <v>74</v>
      </c>
      <c r="K121" s="19"/>
      <c r="L121" s="19"/>
      <c r="M121" s="19">
        <v>57</v>
      </c>
      <c r="N121" s="19">
        <v>0</v>
      </c>
      <c r="O121" s="19">
        <v>0</v>
      </c>
      <c r="P121" s="19">
        <v>57</v>
      </c>
      <c r="Q121" s="19">
        <v>0</v>
      </c>
      <c r="R121" s="19">
        <v>0</v>
      </c>
      <c r="S121" s="19">
        <v>0</v>
      </c>
      <c r="T121" s="19">
        <v>57</v>
      </c>
      <c r="U121" s="346">
        <v>0</v>
      </c>
      <c r="V121" s="19">
        <v>2</v>
      </c>
      <c r="W121" s="19"/>
      <c r="X121" s="215" t="s">
        <v>433</v>
      </c>
      <c r="Y121" s="19" t="s">
        <v>109</v>
      </c>
      <c r="Z121" s="19" t="s">
        <v>46</v>
      </c>
      <c r="AA121" s="19">
        <v>0</v>
      </c>
    </row>
    <row r="122" spans="1:33" s="261" customFormat="1" ht="60" x14ac:dyDescent="0.25">
      <c r="A122" s="83">
        <v>112</v>
      </c>
      <c r="B122" s="93" t="s">
        <v>47</v>
      </c>
      <c r="C122" s="93" t="s">
        <v>53</v>
      </c>
      <c r="D122" s="93" t="s">
        <v>54</v>
      </c>
      <c r="E122" s="93" t="s">
        <v>42</v>
      </c>
      <c r="F122" s="93" t="s">
        <v>434</v>
      </c>
      <c r="G122" s="94" t="s">
        <v>435</v>
      </c>
      <c r="H122" s="93" t="s">
        <v>45</v>
      </c>
      <c r="I122" s="93">
        <v>13.166</v>
      </c>
      <c r="J122" s="122" t="s">
        <v>74</v>
      </c>
      <c r="K122" s="93"/>
      <c r="L122" s="93"/>
      <c r="M122" s="93">
        <v>27</v>
      </c>
      <c r="N122" s="93">
        <v>0</v>
      </c>
      <c r="O122" s="93">
        <v>0</v>
      </c>
      <c r="P122" s="93">
        <v>27</v>
      </c>
      <c r="Q122" s="93">
        <v>0</v>
      </c>
      <c r="R122" s="93">
        <v>0</v>
      </c>
      <c r="S122" s="93">
        <v>27</v>
      </c>
      <c r="T122" s="93">
        <v>0</v>
      </c>
      <c r="U122" s="93">
        <v>0</v>
      </c>
      <c r="V122" s="93">
        <v>22</v>
      </c>
      <c r="W122" s="93"/>
      <c r="X122" s="94" t="s">
        <v>436</v>
      </c>
      <c r="Y122" s="93" t="s">
        <v>183</v>
      </c>
      <c r="Z122" s="93" t="s">
        <v>46</v>
      </c>
      <c r="AA122" s="93">
        <v>1</v>
      </c>
      <c r="AB122" s="261">
        <f t="shared" ref="AB122:AB123" si="40">M122*I122</f>
        <v>355.48200000000003</v>
      </c>
      <c r="AD122" s="261">
        <f t="shared" ref="AD122:AD123" si="41">T122*I122+U122*I122</f>
        <v>0</v>
      </c>
      <c r="AE122" s="261">
        <f t="shared" ref="AE122:AE123" si="42">S122*I122</f>
        <v>355.48200000000003</v>
      </c>
    </row>
    <row r="123" spans="1:33" s="261" customFormat="1" ht="60" x14ac:dyDescent="0.25">
      <c r="A123" s="83">
        <v>113</v>
      </c>
      <c r="B123" s="93" t="s">
        <v>47</v>
      </c>
      <c r="C123" s="93" t="s">
        <v>53</v>
      </c>
      <c r="D123" s="93" t="s">
        <v>437</v>
      </c>
      <c r="E123" s="93" t="s">
        <v>50</v>
      </c>
      <c r="F123" s="93" t="s">
        <v>438</v>
      </c>
      <c r="G123" s="94" t="s">
        <v>439</v>
      </c>
      <c r="H123" s="93" t="s">
        <v>45</v>
      </c>
      <c r="I123" s="93">
        <v>1.7829999999999999</v>
      </c>
      <c r="J123" s="122" t="s">
        <v>74</v>
      </c>
      <c r="K123" s="93"/>
      <c r="L123" s="93"/>
      <c r="M123" s="93">
        <v>9</v>
      </c>
      <c r="N123" s="93">
        <v>0</v>
      </c>
      <c r="O123" s="93">
        <v>0</v>
      </c>
      <c r="P123" s="93">
        <v>9</v>
      </c>
      <c r="Q123" s="93">
        <v>0</v>
      </c>
      <c r="R123" s="93">
        <v>0</v>
      </c>
      <c r="S123" s="93">
        <v>0</v>
      </c>
      <c r="T123" s="93">
        <v>9</v>
      </c>
      <c r="U123" s="93">
        <v>0</v>
      </c>
      <c r="V123" s="93">
        <v>12</v>
      </c>
      <c r="W123" s="93"/>
      <c r="X123" s="94" t="s">
        <v>440</v>
      </c>
      <c r="Y123" s="93" t="s">
        <v>183</v>
      </c>
      <c r="Z123" s="93" t="s">
        <v>441</v>
      </c>
      <c r="AA123" s="93">
        <v>1</v>
      </c>
      <c r="AB123" s="261">
        <f t="shared" si="40"/>
        <v>16.047000000000001</v>
      </c>
      <c r="AD123" s="261">
        <f t="shared" si="41"/>
        <v>16.047000000000001</v>
      </c>
      <c r="AE123" s="261">
        <f t="shared" si="42"/>
        <v>0</v>
      </c>
    </row>
    <row r="124" spans="1:33" s="232" customFormat="1" ht="45" x14ac:dyDescent="0.25">
      <c r="A124" s="231">
        <v>114</v>
      </c>
      <c r="B124" s="19" t="s">
        <v>71</v>
      </c>
      <c r="C124" s="19" t="s">
        <v>53</v>
      </c>
      <c r="D124" s="19" t="s">
        <v>442</v>
      </c>
      <c r="E124" s="19" t="s">
        <v>73</v>
      </c>
      <c r="F124" s="19" t="s">
        <v>443</v>
      </c>
      <c r="G124" s="215" t="s">
        <v>444</v>
      </c>
      <c r="H124" s="19" t="s">
        <v>45</v>
      </c>
      <c r="I124" s="19">
        <v>4.3330000000000002</v>
      </c>
      <c r="J124" s="214" t="s">
        <v>74</v>
      </c>
      <c r="K124" s="19"/>
      <c r="L124" s="19"/>
      <c r="M124" s="19">
        <v>98</v>
      </c>
      <c r="N124" s="19">
        <v>0</v>
      </c>
      <c r="O124" s="19">
        <v>0</v>
      </c>
      <c r="P124" s="19">
        <v>98</v>
      </c>
      <c r="Q124" s="19">
        <v>0</v>
      </c>
      <c r="R124" s="19">
        <v>0</v>
      </c>
      <c r="S124" s="19">
        <v>0</v>
      </c>
      <c r="T124" s="19">
        <v>98</v>
      </c>
      <c r="U124" s="346">
        <v>0</v>
      </c>
      <c r="V124" s="19">
        <v>22</v>
      </c>
      <c r="W124" s="19"/>
      <c r="X124" s="215" t="s">
        <v>445</v>
      </c>
      <c r="Y124" s="19" t="s">
        <v>109</v>
      </c>
      <c r="Z124" s="19" t="s">
        <v>46</v>
      </c>
      <c r="AA124" s="19">
        <v>0</v>
      </c>
    </row>
    <row r="125" spans="1:33" s="261" customFormat="1" ht="45" x14ac:dyDescent="0.25">
      <c r="A125" s="83">
        <v>115</v>
      </c>
      <c r="B125" s="93" t="s">
        <v>71</v>
      </c>
      <c r="C125" s="93" t="s">
        <v>53</v>
      </c>
      <c r="D125" s="93" t="s">
        <v>446</v>
      </c>
      <c r="E125" s="93" t="s">
        <v>73</v>
      </c>
      <c r="F125" s="93" t="s">
        <v>447</v>
      </c>
      <c r="G125" s="94" t="s">
        <v>448</v>
      </c>
      <c r="H125" s="93" t="s">
        <v>45</v>
      </c>
      <c r="I125" s="134">
        <v>4</v>
      </c>
      <c r="J125" s="122" t="s">
        <v>74</v>
      </c>
      <c r="K125" s="93"/>
      <c r="L125" s="93"/>
      <c r="M125" s="93">
        <v>1</v>
      </c>
      <c r="N125" s="93">
        <v>0</v>
      </c>
      <c r="O125" s="93">
        <v>0</v>
      </c>
      <c r="P125" s="93">
        <v>1</v>
      </c>
      <c r="Q125" s="93">
        <v>0</v>
      </c>
      <c r="R125" s="93">
        <v>0</v>
      </c>
      <c r="S125" s="93">
        <v>0</v>
      </c>
      <c r="T125" s="93">
        <v>1</v>
      </c>
      <c r="U125" s="93">
        <v>0</v>
      </c>
      <c r="V125" s="93">
        <v>1</v>
      </c>
      <c r="W125" s="93"/>
      <c r="X125" s="94" t="s">
        <v>449</v>
      </c>
      <c r="Y125" s="93" t="s">
        <v>183</v>
      </c>
      <c r="Z125" s="93" t="s">
        <v>58</v>
      </c>
      <c r="AA125" s="93">
        <v>1</v>
      </c>
      <c r="AB125" s="261">
        <f t="shared" ref="AB125:AB130" si="43">M125*I125</f>
        <v>4</v>
      </c>
      <c r="AD125" s="261">
        <f t="shared" ref="AD125:AD130" si="44">T125*I125+U125*I125</f>
        <v>4</v>
      </c>
      <c r="AE125" s="261">
        <f t="shared" ref="AE125:AE130" si="45">S125*I125</f>
        <v>0</v>
      </c>
    </row>
    <row r="126" spans="1:33" s="261" customFormat="1" ht="45" x14ac:dyDescent="0.25">
      <c r="A126" s="83">
        <v>116</v>
      </c>
      <c r="B126" s="93" t="s">
        <v>71</v>
      </c>
      <c r="C126" s="93" t="s">
        <v>53</v>
      </c>
      <c r="D126" s="93" t="s">
        <v>450</v>
      </c>
      <c r="E126" s="93" t="s">
        <v>50</v>
      </c>
      <c r="F126" s="93" t="s">
        <v>451</v>
      </c>
      <c r="G126" s="93" t="s">
        <v>452</v>
      </c>
      <c r="H126" s="93" t="s">
        <v>45</v>
      </c>
      <c r="I126" s="93">
        <v>0.56999999999999995</v>
      </c>
      <c r="J126" s="122" t="s">
        <v>74</v>
      </c>
      <c r="K126" s="93"/>
      <c r="L126" s="93"/>
      <c r="M126" s="93">
        <v>12</v>
      </c>
      <c r="N126" s="93">
        <v>0</v>
      </c>
      <c r="O126" s="19">
        <v>0</v>
      </c>
      <c r="P126" s="93">
        <v>12</v>
      </c>
      <c r="Q126" s="93">
        <v>0</v>
      </c>
      <c r="R126" s="93">
        <v>0</v>
      </c>
      <c r="S126" s="93">
        <v>0</v>
      </c>
      <c r="T126" s="93">
        <v>12</v>
      </c>
      <c r="U126" s="346">
        <v>0</v>
      </c>
      <c r="V126" s="93">
        <v>5</v>
      </c>
      <c r="W126" s="93"/>
      <c r="X126" s="94" t="s">
        <v>453</v>
      </c>
      <c r="Y126" s="93" t="s">
        <v>183</v>
      </c>
      <c r="Z126" s="93" t="s">
        <v>58</v>
      </c>
      <c r="AA126" s="93">
        <v>1</v>
      </c>
      <c r="AB126" s="261">
        <f t="shared" si="43"/>
        <v>6.84</v>
      </c>
      <c r="AD126" s="261">
        <f t="shared" si="44"/>
        <v>6.84</v>
      </c>
      <c r="AE126" s="261">
        <f t="shared" si="45"/>
        <v>0</v>
      </c>
    </row>
    <row r="127" spans="1:33" s="261" customFormat="1" ht="60" x14ac:dyDescent="0.25">
      <c r="A127" s="83">
        <v>117</v>
      </c>
      <c r="B127" s="93" t="s">
        <v>47</v>
      </c>
      <c r="C127" s="93" t="s">
        <v>40</v>
      </c>
      <c r="D127" s="93" t="s">
        <v>203</v>
      </c>
      <c r="E127" s="93" t="s">
        <v>73</v>
      </c>
      <c r="F127" s="93" t="s">
        <v>454</v>
      </c>
      <c r="G127" s="94" t="s">
        <v>455</v>
      </c>
      <c r="H127" s="93" t="s">
        <v>45</v>
      </c>
      <c r="I127" s="134">
        <v>3.1</v>
      </c>
      <c r="J127" s="122" t="s">
        <v>74</v>
      </c>
      <c r="K127" s="93"/>
      <c r="L127" s="93"/>
      <c r="M127" s="93">
        <v>7</v>
      </c>
      <c r="N127" s="93">
        <v>0</v>
      </c>
      <c r="O127" s="93">
        <v>0</v>
      </c>
      <c r="P127" s="93">
        <v>7</v>
      </c>
      <c r="Q127" s="93">
        <v>0</v>
      </c>
      <c r="R127" s="93">
        <v>0</v>
      </c>
      <c r="S127" s="93">
        <v>7</v>
      </c>
      <c r="T127" s="93">
        <v>0</v>
      </c>
      <c r="U127" s="93">
        <v>0</v>
      </c>
      <c r="V127" s="93">
        <v>8</v>
      </c>
      <c r="W127" s="93"/>
      <c r="X127" s="94" t="s">
        <v>456</v>
      </c>
      <c r="Y127" s="93" t="s">
        <v>183</v>
      </c>
      <c r="Z127" s="93" t="s">
        <v>58</v>
      </c>
      <c r="AA127" s="93">
        <v>1</v>
      </c>
      <c r="AB127" s="261">
        <f t="shared" si="43"/>
        <v>21.7</v>
      </c>
      <c r="AD127" s="261">
        <f t="shared" si="44"/>
        <v>0</v>
      </c>
      <c r="AE127" s="261">
        <f t="shared" si="45"/>
        <v>21.7</v>
      </c>
    </row>
    <row r="128" spans="1:33" s="261" customFormat="1" ht="45" x14ac:dyDescent="0.25">
      <c r="A128" s="83">
        <v>118</v>
      </c>
      <c r="B128" s="122" t="s">
        <v>71</v>
      </c>
      <c r="C128" s="122" t="s">
        <v>53</v>
      </c>
      <c r="D128" s="123" t="s">
        <v>461</v>
      </c>
      <c r="E128" s="122" t="s">
        <v>73</v>
      </c>
      <c r="F128" s="122" t="s">
        <v>462</v>
      </c>
      <c r="G128" s="123" t="s">
        <v>463</v>
      </c>
      <c r="H128" s="122" t="s">
        <v>45</v>
      </c>
      <c r="I128" s="122">
        <v>5.65</v>
      </c>
      <c r="J128" s="123" t="s">
        <v>74</v>
      </c>
      <c r="K128" s="122"/>
      <c r="L128" s="122"/>
      <c r="M128" s="122">
        <v>56</v>
      </c>
      <c r="N128" s="122">
        <v>0</v>
      </c>
      <c r="O128" s="214">
        <v>0</v>
      </c>
      <c r="P128" s="122">
        <v>56</v>
      </c>
      <c r="Q128" s="122">
        <v>0</v>
      </c>
      <c r="R128" s="122">
        <v>0</v>
      </c>
      <c r="S128" s="122">
        <v>0</v>
      </c>
      <c r="T128" s="122">
        <v>56</v>
      </c>
      <c r="U128" s="351">
        <v>0</v>
      </c>
      <c r="V128" s="122">
        <v>22</v>
      </c>
      <c r="W128" s="122"/>
      <c r="X128" s="94" t="s">
        <v>464</v>
      </c>
      <c r="Y128" s="122" t="s">
        <v>465</v>
      </c>
      <c r="Z128" s="122" t="s">
        <v>58</v>
      </c>
      <c r="AA128" s="122">
        <v>1</v>
      </c>
      <c r="AB128" s="261">
        <f t="shared" si="43"/>
        <v>316.40000000000003</v>
      </c>
      <c r="AD128" s="261">
        <f t="shared" si="44"/>
        <v>316.40000000000003</v>
      </c>
      <c r="AE128" s="261">
        <f t="shared" si="45"/>
        <v>0</v>
      </c>
    </row>
    <row r="129" spans="1:35" s="261" customFormat="1" ht="45" x14ac:dyDescent="0.25">
      <c r="A129" s="83">
        <v>119</v>
      </c>
      <c r="B129" s="122" t="s">
        <v>71</v>
      </c>
      <c r="C129" s="122" t="s">
        <v>53</v>
      </c>
      <c r="D129" s="123" t="s">
        <v>466</v>
      </c>
      <c r="E129" s="122" t="s">
        <v>73</v>
      </c>
      <c r="F129" s="122" t="s">
        <v>467</v>
      </c>
      <c r="G129" s="122" t="s">
        <v>468</v>
      </c>
      <c r="H129" s="122" t="s">
        <v>45</v>
      </c>
      <c r="I129" s="122">
        <v>4.08</v>
      </c>
      <c r="J129" s="123" t="s">
        <v>74</v>
      </c>
      <c r="K129" s="122"/>
      <c r="L129" s="122"/>
      <c r="M129" s="122">
        <v>15</v>
      </c>
      <c r="N129" s="122">
        <v>0</v>
      </c>
      <c r="O129" s="214">
        <v>0</v>
      </c>
      <c r="P129" s="122">
        <v>15</v>
      </c>
      <c r="Q129" s="122">
        <v>0</v>
      </c>
      <c r="R129" s="122">
        <v>0</v>
      </c>
      <c r="S129" s="122">
        <v>0</v>
      </c>
      <c r="T129" s="122">
        <v>15</v>
      </c>
      <c r="U129" s="351">
        <v>0</v>
      </c>
      <c r="V129" s="122">
        <v>17</v>
      </c>
      <c r="W129" s="122"/>
      <c r="X129" s="123" t="s">
        <v>469</v>
      </c>
      <c r="Y129" s="122" t="s">
        <v>465</v>
      </c>
      <c r="Z129" s="122" t="s">
        <v>470</v>
      </c>
      <c r="AA129" s="122">
        <v>1</v>
      </c>
      <c r="AB129" s="261">
        <f t="shared" si="43"/>
        <v>61.2</v>
      </c>
      <c r="AD129" s="261">
        <f t="shared" si="44"/>
        <v>61.2</v>
      </c>
      <c r="AE129" s="261">
        <f t="shared" si="45"/>
        <v>0</v>
      </c>
    </row>
    <row r="130" spans="1:35" s="261" customFormat="1" ht="45" x14ac:dyDescent="0.25">
      <c r="A130" s="83">
        <v>120</v>
      </c>
      <c r="B130" s="122" t="s">
        <v>71</v>
      </c>
      <c r="C130" s="122" t="s">
        <v>53</v>
      </c>
      <c r="D130" s="122" t="s">
        <v>179</v>
      </c>
      <c r="E130" s="122" t="s">
        <v>73</v>
      </c>
      <c r="F130" s="122" t="s">
        <v>471</v>
      </c>
      <c r="G130" s="123" t="s">
        <v>472</v>
      </c>
      <c r="H130" s="122" t="s">
        <v>45</v>
      </c>
      <c r="I130" s="122">
        <v>23</v>
      </c>
      <c r="J130" s="123" t="s">
        <v>82</v>
      </c>
      <c r="K130" s="122"/>
      <c r="L130" s="122"/>
      <c r="M130" s="122">
        <v>1</v>
      </c>
      <c r="N130" s="122">
        <v>0</v>
      </c>
      <c r="O130" s="214">
        <v>0</v>
      </c>
      <c r="P130" s="122">
        <v>1</v>
      </c>
      <c r="Q130" s="122">
        <v>0</v>
      </c>
      <c r="R130" s="122">
        <v>0</v>
      </c>
      <c r="S130" s="122">
        <v>0</v>
      </c>
      <c r="T130" s="122">
        <v>1</v>
      </c>
      <c r="U130" s="351">
        <v>0</v>
      </c>
      <c r="V130" s="122">
        <v>21</v>
      </c>
      <c r="W130" s="122"/>
      <c r="X130" s="123" t="s">
        <v>473</v>
      </c>
      <c r="Y130" s="122" t="s">
        <v>183</v>
      </c>
      <c r="Z130" s="122" t="s">
        <v>279</v>
      </c>
      <c r="AA130" s="122">
        <v>1</v>
      </c>
      <c r="AB130" s="261">
        <f t="shared" si="43"/>
        <v>23</v>
      </c>
      <c r="AD130" s="261">
        <f t="shared" si="44"/>
        <v>23</v>
      </c>
      <c r="AE130" s="261">
        <f t="shared" si="45"/>
        <v>0</v>
      </c>
    </row>
    <row r="131" spans="1:35" s="286" customFormat="1" ht="45" x14ac:dyDescent="0.25">
      <c r="A131" s="283">
        <v>121</v>
      </c>
      <c r="B131" s="305" t="s">
        <v>71</v>
      </c>
      <c r="C131" s="305" t="s">
        <v>53</v>
      </c>
      <c r="D131" s="305" t="s">
        <v>401</v>
      </c>
      <c r="E131" s="288" t="s">
        <v>73</v>
      </c>
      <c r="F131" s="307" t="s">
        <v>474</v>
      </c>
      <c r="G131" s="307" t="s">
        <v>475</v>
      </c>
      <c r="H131" s="305" t="s">
        <v>75</v>
      </c>
      <c r="I131" s="306">
        <v>0.33300000000000002</v>
      </c>
      <c r="J131" s="305" t="s">
        <v>74</v>
      </c>
      <c r="K131" s="305"/>
      <c r="L131" s="305"/>
      <c r="M131" s="305">
        <v>56</v>
      </c>
      <c r="N131" s="305">
        <v>0</v>
      </c>
      <c r="O131" s="214">
        <v>0</v>
      </c>
      <c r="P131" s="305">
        <v>56</v>
      </c>
      <c r="Q131" s="305">
        <v>0</v>
      </c>
      <c r="R131" s="305">
        <v>0</v>
      </c>
      <c r="S131" s="305">
        <v>0</v>
      </c>
      <c r="T131" s="305">
        <v>56</v>
      </c>
      <c r="U131" s="351">
        <v>0</v>
      </c>
      <c r="V131" s="305">
        <v>23</v>
      </c>
      <c r="W131" s="305"/>
      <c r="X131" s="307"/>
      <c r="Y131" s="305"/>
      <c r="Z131" s="305"/>
      <c r="AA131" s="305">
        <v>1</v>
      </c>
      <c r="AC131" s="286">
        <f>M131*I131</f>
        <v>18.648</v>
      </c>
      <c r="AF131" s="286">
        <f>T131*I131+U131*I131</f>
        <v>18.648</v>
      </c>
      <c r="AG131" s="286">
        <f t="shared" ref="AG131:AG134" si="46">S131*I131</f>
        <v>0</v>
      </c>
    </row>
    <row r="132" spans="1:35" s="286" customFormat="1" ht="45" x14ac:dyDescent="0.25">
      <c r="A132" s="283">
        <v>122</v>
      </c>
      <c r="B132" s="305" t="s">
        <v>71</v>
      </c>
      <c r="C132" s="305" t="s">
        <v>53</v>
      </c>
      <c r="D132" s="307" t="s">
        <v>466</v>
      </c>
      <c r="E132" s="305" t="s">
        <v>73</v>
      </c>
      <c r="F132" s="307" t="s">
        <v>474</v>
      </c>
      <c r="G132" s="307" t="s">
        <v>476</v>
      </c>
      <c r="H132" s="307" t="s">
        <v>75</v>
      </c>
      <c r="I132" s="305">
        <v>1.333</v>
      </c>
      <c r="J132" s="307" t="s">
        <v>74</v>
      </c>
      <c r="K132" s="305"/>
      <c r="L132" s="305"/>
      <c r="M132" s="305">
        <v>15</v>
      </c>
      <c r="N132" s="305">
        <v>0</v>
      </c>
      <c r="O132" s="214">
        <v>0</v>
      </c>
      <c r="P132" s="305">
        <v>15</v>
      </c>
      <c r="Q132" s="305">
        <v>0</v>
      </c>
      <c r="R132" s="305">
        <v>0</v>
      </c>
      <c r="S132" s="305">
        <v>0</v>
      </c>
      <c r="T132" s="305">
        <v>15</v>
      </c>
      <c r="U132" s="351">
        <v>0</v>
      </c>
      <c r="V132" s="305">
        <v>17</v>
      </c>
      <c r="W132" s="305"/>
      <c r="X132" s="307"/>
      <c r="Y132" s="305"/>
      <c r="Z132" s="305"/>
      <c r="AA132" s="305">
        <v>1</v>
      </c>
      <c r="AC132" s="286">
        <f>M132*I132</f>
        <v>19.995000000000001</v>
      </c>
      <c r="AF132" s="286">
        <f>T132*I132+U132*I132</f>
        <v>19.995000000000001</v>
      </c>
      <c r="AG132" s="286">
        <f t="shared" si="46"/>
        <v>0</v>
      </c>
    </row>
    <row r="133" spans="1:35" s="286" customFormat="1" ht="45" x14ac:dyDescent="0.25">
      <c r="A133" s="283">
        <v>123</v>
      </c>
      <c r="B133" s="305" t="s">
        <v>71</v>
      </c>
      <c r="C133" s="305" t="s">
        <v>53</v>
      </c>
      <c r="D133" s="307" t="s">
        <v>477</v>
      </c>
      <c r="E133" s="305" t="s">
        <v>73</v>
      </c>
      <c r="F133" s="307" t="s">
        <v>478</v>
      </c>
      <c r="G133" s="307" t="s">
        <v>479</v>
      </c>
      <c r="H133" s="307" t="s">
        <v>75</v>
      </c>
      <c r="I133" s="306">
        <v>2</v>
      </c>
      <c r="J133" s="307" t="s">
        <v>74</v>
      </c>
      <c r="K133" s="305"/>
      <c r="L133" s="305"/>
      <c r="M133" s="305">
        <v>14</v>
      </c>
      <c r="N133" s="305">
        <v>0</v>
      </c>
      <c r="O133" s="214">
        <v>0</v>
      </c>
      <c r="P133" s="305">
        <v>14</v>
      </c>
      <c r="Q133" s="305">
        <v>0</v>
      </c>
      <c r="R133" s="305">
        <v>0</v>
      </c>
      <c r="S133" s="305">
        <v>0</v>
      </c>
      <c r="T133" s="305">
        <v>14</v>
      </c>
      <c r="U133" s="351">
        <v>0</v>
      </c>
      <c r="V133" s="305">
        <v>6</v>
      </c>
      <c r="W133" s="305"/>
      <c r="X133" s="307"/>
      <c r="Y133" s="305"/>
      <c r="Z133" s="305"/>
      <c r="AA133" s="305">
        <v>1</v>
      </c>
      <c r="AC133" s="286">
        <f>M133*I133</f>
        <v>28</v>
      </c>
      <c r="AF133" s="286">
        <f>T133*I133+U133*I133</f>
        <v>28</v>
      </c>
      <c r="AG133" s="286">
        <f t="shared" si="46"/>
        <v>0</v>
      </c>
    </row>
    <row r="134" spans="1:35" s="286" customFormat="1" ht="60" x14ac:dyDescent="0.25">
      <c r="A134" s="283">
        <v>124</v>
      </c>
      <c r="B134" s="305" t="s">
        <v>47</v>
      </c>
      <c r="C134" s="307" t="s">
        <v>53</v>
      </c>
      <c r="D134" s="307" t="s">
        <v>480</v>
      </c>
      <c r="E134" s="305" t="s">
        <v>42</v>
      </c>
      <c r="F134" s="307" t="s">
        <v>481</v>
      </c>
      <c r="G134" s="307" t="s">
        <v>482</v>
      </c>
      <c r="H134" s="307" t="s">
        <v>75</v>
      </c>
      <c r="I134" s="306">
        <v>10.5</v>
      </c>
      <c r="J134" s="307" t="s">
        <v>74</v>
      </c>
      <c r="K134" s="305"/>
      <c r="L134" s="305"/>
      <c r="M134" s="305">
        <v>18</v>
      </c>
      <c r="N134" s="305">
        <v>0</v>
      </c>
      <c r="O134" s="305">
        <v>0</v>
      </c>
      <c r="P134" s="305">
        <v>18</v>
      </c>
      <c r="Q134" s="305">
        <v>0</v>
      </c>
      <c r="R134" s="305">
        <v>0</v>
      </c>
      <c r="S134" s="305">
        <v>0</v>
      </c>
      <c r="T134" s="305">
        <v>18</v>
      </c>
      <c r="U134" s="305">
        <v>0</v>
      </c>
      <c r="V134" s="305">
        <v>22</v>
      </c>
      <c r="W134" s="305"/>
      <c r="X134" s="307"/>
      <c r="Y134" s="305"/>
      <c r="Z134" s="305"/>
      <c r="AA134" s="305">
        <v>1</v>
      </c>
      <c r="AC134" s="286">
        <f>M134*I134</f>
        <v>189</v>
      </c>
      <c r="AF134" s="286">
        <f>T134*I134+U134*I134</f>
        <v>189</v>
      </c>
      <c r="AG134" s="286">
        <f t="shared" si="46"/>
        <v>0</v>
      </c>
      <c r="AI134" s="286">
        <f>T134*I134+U134*I134</f>
        <v>189</v>
      </c>
    </row>
    <row r="135" spans="1:35" s="232" customFormat="1" ht="90" x14ac:dyDescent="0.25">
      <c r="A135" s="231">
        <v>125</v>
      </c>
      <c r="B135" s="214" t="s">
        <v>71</v>
      </c>
      <c r="C135" s="214" t="s">
        <v>53</v>
      </c>
      <c r="D135" s="214" t="s">
        <v>72</v>
      </c>
      <c r="E135" s="214" t="s">
        <v>73</v>
      </c>
      <c r="F135" s="214" t="s">
        <v>483</v>
      </c>
      <c r="G135" s="214" t="s">
        <v>484</v>
      </c>
      <c r="H135" s="214" t="s">
        <v>45</v>
      </c>
      <c r="I135" s="214">
        <v>0.53</v>
      </c>
      <c r="J135" s="219" t="s">
        <v>74</v>
      </c>
      <c r="K135" s="214"/>
      <c r="L135" s="214"/>
      <c r="M135" s="214">
        <v>165</v>
      </c>
      <c r="N135" s="214">
        <v>0</v>
      </c>
      <c r="O135" s="214">
        <v>0</v>
      </c>
      <c r="P135" s="214">
        <v>165</v>
      </c>
      <c r="Q135" s="214">
        <v>0</v>
      </c>
      <c r="R135" s="214">
        <v>0</v>
      </c>
      <c r="S135" s="214">
        <v>0</v>
      </c>
      <c r="T135" s="214">
        <v>165</v>
      </c>
      <c r="U135" s="351">
        <v>0</v>
      </c>
      <c r="V135" s="214">
        <v>35</v>
      </c>
      <c r="W135" s="214"/>
      <c r="X135" s="219" t="s">
        <v>485</v>
      </c>
      <c r="Y135" s="214" t="s">
        <v>109</v>
      </c>
      <c r="Z135" s="214" t="s">
        <v>46</v>
      </c>
      <c r="AA135" s="214">
        <v>0</v>
      </c>
    </row>
    <row r="136" spans="1:35" s="261" customFormat="1" ht="60" x14ac:dyDescent="0.25">
      <c r="A136" s="83">
        <v>126</v>
      </c>
      <c r="B136" s="122" t="s">
        <v>47</v>
      </c>
      <c r="C136" s="122" t="s">
        <v>40</v>
      </c>
      <c r="D136" s="122" t="s">
        <v>133</v>
      </c>
      <c r="E136" s="122" t="s">
        <v>73</v>
      </c>
      <c r="F136" s="122" t="s">
        <v>486</v>
      </c>
      <c r="G136" s="122" t="s">
        <v>487</v>
      </c>
      <c r="H136" s="122" t="s">
        <v>45</v>
      </c>
      <c r="I136" s="122">
        <v>1.5</v>
      </c>
      <c r="J136" s="123" t="s">
        <v>74</v>
      </c>
      <c r="K136" s="122"/>
      <c r="L136" s="122"/>
      <c r="M136" s="122">
        <v>1500</v>
      </c>
      <c r="N136" s="122">
        <v>0</v>
      </c>
      <c r="O136" s="122">
        <v>0</v>
      </c>
      <c r="P136" s="122">
        <v>1500</v>
      </c>
      <c r="Q136" s="122">
        <v>0</v>
      </c>
      <c r="R136" s="122">
        <v>0</v>
      </c>
      <c r="S136" s="122">
        <v>0</v>
      </c>
      <c r="T136" s="122">
        <v>1500</v>
      </c>
      <c r="U136" s="122">
        <v>0</v>
      </c>
      <c r="V136" s="122">
        <v>2000</v>
      </c>
      <c r="W136" s="122"/>
      <c r="X136" s="123" t="s">
        <v>488</v>
      </c>
      <c r="Y136" s="122" t="s">
        <v>70</v>
      </c>
      <c r="Z136" s="122" t="s">
        <v>441</v>
      </c>
      <c r="AA136" s="122">
        <v>1</v>
      </c>
      <c r="AB136" s="261">
        <f t="shared" ref="AB136" si="47">M136*I136</f>
        <v>2250</v>
      </c>
      <c r="AD136" s="261">
        <f t="shared" ref="AD136" si="48">T136*I136+U136*I136</f>
        <v>2250</v>
      </c>
      <c r="AE136" s="261">
        <f t="shared" ref="AE136" si="49">S136*I136</f>
        <v>0</v>
      </c>
    </row>
    <row r="137" spans="1:35" s="232" customFormat="1" ht="60" x14ac:dyDescent="0.25">
      <c r="A137" s="231">
        <v>127</v>
      </c>
      <c r="B137" s="214" t="s">
        <v>47</v>
      </c>
      <c r="C137" s="214" t="s">
        <v>48</v>
      </c>
      <c r="D137" s="214" t="s">
        <v>489</v>
      </c>
      <c r="E137" s="214" t="s">
        <v>73</v>
      </c>
      <c r="F137" s="214" t="s">
        <v>490</v>
      </c>
      <c r="G137" s="219" t="s">
        <v>491</v>
      </c>
      <c r="H137" s="214" t="s">
        <v>45</v>
      </c>
      <c r="I137" s="243">
        <v>2.6</v>
      </c>
      <c r="J137" s="214" t="s">
        <v>74</v>
      </c>
      <c r="K137" s="214"/>
      <c r="L137" s="214"/>
      <c r="M137" s="214">
        <v>36</v>
      </c>
      <c r="N137" s="214">
        <v>0</v>
      </c>
      <c r="O137" s="214">
        <v>0</v>
      </c>
      <c r="P137" s="214">
        <v>36</v>
      </c>
      <c r="Q137" s="214">
        <v>0</v>
      </c>
      <c r="R137" s="214">
        <v>0</v>
      </c>
      <c r="S137" s="214">
        <v>0</v>
      </c>
      <c r="T137" s="214">
        <v>36</v>
      </c>
      <c r="U137" s="351">
        <v>0</v>
      </c>
      <c r="V137" s="214">
        <v>36</v>
      </c>
      <c r="W137" s="214"/>
      <c r="X137" s="219" t="s">
        <v>492</v>
      </c>
      <c r="Y137" s="214" t="s">
        <v>109</v>
      </c>
      <c r="Z137" s="214" t="s">
        <v>46</v>
      </c>
      <c r="AA137" s="214">
        <v>0</v>
      </c>
    </row>
    <row r="138" spans="1:35" s="232" customFormat="1" ht="75" x14ac:dyDescent="0.25">
      <c r="A138" s="231">
        <v>128</v>
      </c>
      <c r="B138" s="214" t="s">
        <v>47</v>
      </c>
      <c r="C138" s="214" t="s">
        <v>48</v>
      </c>
      <c r="D138" s="214" t="s">
        <v>493</v>
      </c>
      <c r="E138" s="214" t="s">
        <v>73</v>
      </c>
      <c r="F138" s="214" t="s">
        <v>490</v>
      </c>
      <c r="G138" s="219" t="s">
        <v>491</v>
      </c>
      <c r="H138" s="214" t="s">
        <v>45</v>
      </c>
      <c r="I138" s="243">
        <v>2.6</v>
      </c>
      <c r="J138" s="214" t="s">
        <v>74</v>
      </c>
      <c r="K138" s="214"/>
      <c r="L138" s="214"/>
      <c r="M138" s="214">
        <v>24</v>
      </c>
      <c r="N138" s="214">
        <v>0</v>
      </c>
      <c r="O138" s="214">
        <v>0</v>
      </c>
      <c r="P138" s="214">
        <v>24</v>
      </c>
      <c r="Q138" s="214">
        <v>0</v>
      </c>
      <c r="R138" s="214">
        <v>0</v>
      </c>
      <c r="S138" s="214">
        <v>0</v>
      </c>
      <c r="T138" s="214">
        <v>24</v>
      </c>
      <c r="U138" s="351">
        <v>0</v>
      </c>
      <c r="V138" s="214">
        <v>22</v>
      </c>
      <c r="W138" s="214"/>
      <c r="X138" s="219" t="s">
        <v>494</v>
      </c>
      <c r="Y138" s="214" t="s">
        <v>109</v>
      </c>
      <c r="Z138" s="214" t="s">
        <v>46</v>
      </c>
      <c r="AA138" s="214">
        <v>0</v>
      </c>
    </row>
    <row r="139" spans="1:35" s="232" customFormat="1" ht="60" x14ac:dyDescent="0.25">
      <c r="A139" s="231">
        <v>129</v>
      </c>
      <c r="B139" s="214" t="s">
        <v>47</v>
      </c>
      <c r="C139" s="214" t="s">
        <v>40</v>
      </c>
      <c r="D139" s="214" t="s">
        <v>495</v>
      </c>
      <c r="E139" s="214" t="s">
        <v>73</v>
      </c>
      <c r="F139" s="214" t="s">
        <v>490</v>
      </c>
      <c r="G139" s="219" t="s">
        <v>491</v>
      </c>
      <c r="H139" s="214" t="s">
        <v>45</v>
      </c>
      <c r="I139" s="243">
        <v>2.6</v>
      </c>
      <c r="J139" s="214" t="s">
        <v>74</v>
      </c>
      <c r="K139" s="214"/>
      <c r="L139" s="214"/>
      <c r="M139" s="214">
        <v>36</v>
      </c>
      <c r="N139" s="214">
        <v>0</v>
      </c>
      <c r="O139" s="214">
        <v>0</v>
      </c>
      <c r="P139" s="214">
        <v>34</v>
      </c>
      <c r="Q139" s="214">
        <v>0</v>
      </c>
      <c r="R139" s="214">
        <v>0</v>
      </c>
      <c r="S139" s="214">
        <v>0</v>
      </c>
      <c r="T139" s="214">
        <v>34</v>
      </c>
      <c r="U139" s="351">
        <v>2</v>
      </c>
      <c r="V139" s="214">
        <v>24</v>
      </c>
      <c r="W139" s="214"/>
      <c r="X139" s="219" t="s">
        <v>496</v>
      </c>
      <c r="Y139" s="214" t="s">
        <v>109</v>
      </c>
      <c r="Z139" s="214" t="s">
        <v>46</v>
      </c>
      <c r="AA139" s="214">
        <v>0</v>
      </c>
    </row>
    <row r="140" spans="1:35" s="232" customFormat="1" ht="60" x14ac:dyDescent="0.25">
      <c r="A140" s="231">
        <v>130</v>
      </c>
      <c r="B140" s="214" t="s">
        <v>47</v>
      </c>
      <c r="C140" s="214" t="s">
        <v>48</v>
      </c>
      <c r="D140" s="214" t="s">
        <v>497</v>
      </c>
      <c r="E140" s="214" t="s">
        <v>73</v>
      </c>
      <c r="F140" s="214" t="s">
        <v>498</v>
      </c>
      <c r="G140" s="214" t="s">
        <v>499</v>
      </c>
      <c r="H140" s="214" t="s">
        <v>45</v>
      </c>
      <c r="I140" s="214">
        <v>1.87</v>
      </c>
      <c r="J140" s="214" t="s">
        <v>74</v>
      </c>
      <c r="K140" s="214"/>
      <c r="L140" s="214"/>
      <c r="M140" s="214">
        <v>15</v>
      </c>
      <c r="N140" s="214">
        <v>0</v>
      </c>
      <c r="O140" s="214">
        <v>0</v>
      </c>
      <c r="P140" s="214">
        <v>15</v>
      </c>
      <c r="Q140" s="214">
        <v>0</v>
      </c>
      <c r="R140" s="214">
        <v>0</v>
      </c>
      <c r="S140" s="214">
        <v>0</v>
      </c>
      <c r="T140" s="214">
        <v>15</v>
      </c>
      <c r="U140" s="351">
        <v>0</v>
      </c>
      <c r="V140" s="214">
        <v>15</v>
      </c>
      <c r="W140" s="214"/>
      <c r="X140" s="219" t="s">
        <v>500</v>
      </c>
      <c r="Y140" s="214" t="s">
        <v>109</v>
      </c>
      <c r="Z140" s="214" t="s">
        <v>46</v>
      </c>
      <c r="AA140" s="214">
        <v>0</v>
      </c>
    </row>
    <row r="141" spans="1:35" s="232" customFormat="1" ht="60" x14ac:dyDescent="0.25">
      <c r="A141" s="231">
        <v>131</v>
      </c>
      <c r="B141" s="214" t="s">
        <v>47</v>
      </c>
      <c r="C141" s="214" t="s">
        <v>40</v>
      </c>
      <c r="D141" s="214" t="s">
        <v>207</v>
      </c>
      <c r="E141" s="214" t="s">
        <v>73</v>
      </c>
      <c r="F141" s="214" t="s">
        <v>501</v>
      </c>
      <c r="G141" s="214" t="s">
        <v>502</v>
      </c>
      <c r="H141" s="214" t="s">
        <v>45</v>
      </c>
      <c r="I141" s="214">
        <v>1.92</v>
      </c>
      <c r="J141" s="214" t="s">
        <v>74</v>
      </c>
      <c r="K141" s="214"/>
      <c r="L141" s="214"/>
      <c r="M141" s="214">
        <v>45</v>
      </c>
      <c r="N141" s="214">
        <v>0</v>
      </c>
      <c r="O141" s="214">
        <v>0</v>
      </c>
      <c r="P141" s="214">
        <v>45</v>
      </c>
      <c r="Q141" s="214">
        <v>0</v>
      </c>
      <c r="R141" s="214">
        <v>0</v>
      </c>
      <c r="S141" s="214">
        <v>0</v>
      </c>
      <c r="T141" s="214">
        <v>45</v>
      </c>
      <c r="U141" s="351">
        <v>0</v>
      </c>
      <c r="V141" s="214">
        <v>22</v>
      </c>
      <c r="W141" s="214"/>
      <c r="X141" s="219" t="s">
        <v>503</v>
      </c>
      <c r="Y141" s="214" t="s">
        <v>109</v>
      </c>
      <c r="Z141" s="214" t="s">
        <v>46</v>
      </c>
      <c r="AA141" s="214">
        <v>0</v>
      </c>
    </row>
    <row r="142" spans="1:35" s="286" customFormat="1" ht="60" x14ac:dyDescent="0.25">
      <c r="A142" s="283">
        <v>132</v>
      </c>
      <c r="B142" s="305" t="s">
        <v>71</v>
      </c>
      <c r="C142" s="305" t="s">
        <v>53</v>
      </c>
      <c r="D142" s="305" t="s">
        <v>504</v>
      </c>
      <c r="E142" s="305">
        <v>0.38</v>
      </c>
      <c r="F142" s="307" t="s">
        <v>505</v>
      </c>
      <c r="G142" s="307" t="s">
        <v>506</v>
      </c>
      <c r="H142" s="305" t="s">
        <v>75</v>
      </c>
      <c r="I142" s="306">
        <v>1</v>
      </c>
      <c r="J142" s="305" t="s">
        <v>74</v>
      </c>
      <c r="K142" s="305"/>
      <c r="L142" s="305"/>
      <c r="M142" s="305">
        <v>6</v>
      </c>
      <c r="N142" s="305">
        <v>0</v>
      </c>
      <c r="O142" s="214">
        <v>0</v>
      </c>
      <c r="P142" s="305">
        <v>6</v>
      </c>
      <c r="Q142" s="305">
        <v>0</v>
      </c>
      <c r="R142" s="305">
        <v>0</v>
      </c>
      <c r="S142" s="305">
        <v>0</v>
      </c>
      <c r="T142" s="305">
        <v>6</v>
      </c>
      <c r="U142" s="351">
        <v>0</v>
      </c>
      <c r="V142" s="305">
        <v>6</v>
      </c>
      <c r="W142" s="305"/>
      <c r="X142" s="307"/>
      <c r="Y142" s="305"/>
      <c r="Z142" s="305"/>
      <c r="AA142" s="305">
        <v>1</v>
      </c>
      <c r="AC142" s="286">
        <f>M142*I142</f>
        <v>6</v>
      </c>
      <c r="AF142" s="286">
        <f>T142*I142+U142*I142</f>
        <v>6</v>
      </c>
      <c r="AG142" s="286">
        <f t="shared" ref="AG142:AG143" si="50">S142*I142</f>
        <v>0</v>
      </c>
    </row>
    <row r="143" spans="1:35" s="286" customFormat="1" ht="75" x14ac:dyDescent="0.25">
      <c r="A143" s="283">
        <v>133</v>
      </c>
      <c r="B143" s="305" t="s">
        <v>71</v>
      </c>
      <c r="C143" s="305" t="s">
        <v>53</v>
      </c>
      <c r="D143" s="305" t="s">
        <v>507</v>
      </c>
      <c r="E143" s="305">
        <v>0.38</v>
      </c>
      <c r="F143" s="307" t="s">
        <v>508</v>
      </c>
      <c r="G143" s="307" t="s">
        <v>509</v>
      </c>
      <c r="H143" s="305" t="s">
        <v>75</v>
      </c>
      <c r="I143" s="306">
        <v>2</v>
      </c>
      <c r="J143" s="305" t="s">
        <v>74</v>
      </c>
      <c r="K143" s="305"/>
      <c r="L143" s="305"/>
      <c r="M143" s="305">
        <v>6</v>
      </c>
      <c r="N143" s="305">
        <v>0</v>
      </c>
      <c r="O143" s="214">
        <v>0</v>
      </c>
      <c r="P143" s="305">
        <v>6</v>
      </c>
      <c r="Q143" s="305">
        <v>0</v>
      </c>
      <c r="R143" s="305">
        <v>0</v>
      </c>
      <c r="S143" s="305">
        <v>0</v>
      </c>
      <c r="T143" s="305">
        <v>6</v>
      </c>
      <c r="U143" s="351">
        <v>0</v>
      </c>
      <c r="V143" s="305">
        <v>6</v>
      </c>
      <c r="W143" s="305"/>
      <c r="X143" s="307"/>
      <c r="Y143" s="305"/>
      <c r="Z143" s="305"/>
      <c r="AA143" s="305">
        <v>1</v>
      </c>
      <c r="AC143" s="286">
        <f>M143*I143</f>
        <v>12</v>
      </c>
      <c r="AF143" s="286">
        <f>T143*I143+U143*I143</f>
        <v>12</v>
      </c>
      <c r="AG143" s="286">
        <f t="shared" si="50"/>
        <v>0</v>
      </c>
    </row>
    <row r="144" spans="1:35" s="232" customFormat="1" ht="45" x14ac:dyDescent="0.25">
      <c r="A144" s="231">
        <v>134</v>
      </c>
      <c r="B144" s="214" t="s">
        <v>71</v>
      </c>
      <c r="C144" s="214" t="s">
        <v>53</v>
      </c>
      <c r="D144" s="219" t="s">
        <v>510</v>
      </c>
      <c r="E144" s="214" t="s">
        <v>73</v>
      </c>
      <c r="F144" s="219" t="s">
        <v>511</v>
      </c>
      <c r="G144" s="214" t="s">
        <v>512</v>
      </c>
      <c r="H144" s="214" t="s">
        <v>45</v>
      </c>
      <c r="I144" s="214">
        <v>2.3330000000000002</v>
      </c>
      <c r="J144" s="214" t="s">
        <v>74</v>
      </c>
      <c r="K144" s="214"/>
      <c r="L144" s="214"/>
      <c r="M144" s="214">
        <v>66</v>
      </c>
      <c r="N144" s="214">
        <v>0</v>
      </c>
      <c r="O144" s="214">
        <v>0</v>
      </c>
      <c r="P144" s="214">
        <v>66</v>
      </c>
      <c r="Q144" s="214">
        <v>0</v>
      </c>
      <c r="R144" s="214">
        <v>0</v>
      </c>
      <c r="S144" s="214">
        <v>0</v>
      </c>
      <c r="T144" s="214">
        <v>66</v>
      </c>
      <c r="U144" s="351">
        <v>0</v>
      </c>
      <c r="V144" s="214">
        <v>28</v>
      </c>
      <c r="W144" s="214"/>
      <c r="X144" s="219" t="s">
        <v>513</v>
      </c>
      <c r="Y144" s="214" t="s">
        <v>109</v>
      </c>
      <c r="Z144" s="214" t="s">
        <v>46</v>
      </c>
      <c r="AA144" s="214">
        <v>0</v>
      </c>
    </row>
    <row r="145" spans="1:35" s="286" customFormat="1" ht="45" x14ac:dyDescent="0.25">
      <c r="A145" s="283">
        <v>135</v>
      </c>
      <c r="B145" s="287" t="s">
        <v>71</v>
      </c>
      <c r="C145" s="288" t="s">
        <v>53</v>
      </c>
      <c r="D145" s="288" t="s">
        <v>514</v>
      </c>
      <c r="E145" s="288" t="s">
        <v>73</v>
      </c>
      <c r="F145" s="288" t="s">
        <v>607</v>
      </c>
      <c r="G145" s="288" t="s">
        <v>608</v>
      </c>
      <c r="H145" s="288" t="s">
        <v>75</v>
      </c>
      <c r="I145" s="289">
        <v>7.1660000000000004</v>
      </c>
      <c r="J145" s="288" t="s">
        <v>82</v>
      </c>
      <c r="K145" s="288"/>
      <c r="L145" s="288"/>
      <c r="M145" s="288">
        <v>92</v>
      </c>
      <c r="N145" s="288">
        <v>0</v>
      </c>
      <c r="O145" s="19">
        <v>0</v>
      </c>
      <c r="P145" s="288">
        <v>92</v>
      </c>
      <c r="Q145" s="288">
        <v>0</v>
      </c>
      <c r="R145" s="288">
        <v>0</v>
      </c>
      <c r="S145" s="288">
        <v>0</v>
      </c>
      <c r="T145" s="288">
        <v>92</v>
      </c>
      <c r="U145" s="346">
        <v>0</v>
      </c>
      <c r="V145" s="288">
        <v>23</v>
      </c>
      <c r="W145" s="288"/>
      <c r="X145" s="295"/>
      <c r="Y145" s="295"/>
      <c r="Z145" s="295"/>
      <c r="AA145" s="295">
        <v>1</v>
      </c>
      <c r="AC145" s="286">
        <f>M145*I145</f>
        <v>659.27200000000005</v>
      </c>
      <c r="AG145" s="286">
        <f>S145*I145</f>
        <v>0</v>
      </c>
    </row>
    <row r="146" spans="1:35" s="261" customFormat="1" ht="45" x14ac:dyDescent="0.25">
      <c r="A146" s="83">
        <v>136</v>
      </c>
      <c r="B146" s="122" t="s">
        <v>39</v>
      </c>
      <c r="C146" s="122" t="s">
        <v>147</v>
      </c>
      <c r="D146" s="122" t="s">
        <v>515</v>
      </c>
      <c r="E146" s="122" t="s">
        <v>50</v>
      </c>
      <c r="F146" s="122" t="s">
        <v>516</v>
      </c>
      <c r="G146" s="122" t="s">
        <v>517</v>
      </c>
      <c r="H146" s="122" t="s">
        <v>45</v>
      </c>
      <c r="I146" s="122">
        <v>2</v>
      </c>
      <c r="J146" s="93" t="s">
        <v>82</v>
      </c>
      <c r="K146" s="122"/>
      <c r="L146" s="122"/>
      <c r="M146" s="122">
        <v>4</v>
      </c>
      <c r="N146" s="122">
        <v>0</v>
      </c>
      <c r="O146" s="122">
        <v>0</v>
      </c>
      <c r="P146" s="122">
        <v>0</v>
      </c>
      <c r="Q146" s="122">
        <v>0</v>
      </c>
      <c r="R146" s="122">
        <v>0</v>
      </c>
      <c r="S146" s="122">
        <v>0</v>
      </c>
      <c r="T146" s="122">
        <v>0</v>
      </c>
      <c r="U146" s="122">
        <v>4</v>
      </c>
      <c r="V146" s="122">
        <v>2</v>
      </c>
      <c r="W146" s="122"/>
      <c r="X146" s="123" t="s">
        <v>518</v>
      </c>
      <c r="Y146" s="122" t="s">
        <v>70</v>
      </c>
      <c r="Z146" s="122">
        <v>4.21</v>
      </c>
      <c r="AA146" s="122">
        <v>1</v>
      </c>
      <c r="AB146" s="261">
        <f t="shared" ref="AB146" si="51">M146*I146</f>
        <v>8</v>
      </c>
      <c r="AD146" s="261">
        <f t="shared" ref="AD146" si="52">T146*I146+U146*I146</f>
        <v>8</v>
      </c>
      <c r="AE146" s="261">
        <f t="shared" ref="AE146" si="53">S146*I146</f>
        <v>0</v>
      </c>
    </row>
    <row r="147" spans="1:35" s="286" customFormat="1" ht="45" x14ac:dyDescent="0.25">
      <c r="A147" s="283">
        <v>137</v>
      </c>
      <c r="B147" s="305" t="s">
        <v>71</v>
      </c>
      <c r="C147" s="305" t="s">
        <v>53</v>
      </c>
      <c r="D147" s="307" t="s">
        <v>466</v>
      </c>
      <c r="E147" s="305" t="s">
        <v>73</v>
      </c>
      <c r="F147" s="307" t="s">
        <v>517</v>
      </c>
      <c r="G147" s="307" t="s">
        <v>519</v>
      </c>
      <c r="H147" s="307" t="s">
        <v>75</v>
      </c>
      <c r="I147" s="306">
        <v>2.5</v>
      </c>
      <c r="J147" s="307" t="s">
        <v>74</v>
      </c>
      <c r="K147" s="305"/>
      <c r="L147" s="305"/>
      <c r="M147" s="305">
        <v>15</v>
      </c>
      <c r="N147" s="305">
        <v>0</v>
      </c>
      <c r="O147" s="214">
        <v>0</v>
      </c>
      <c r="P147" s="305">
        <v>15</v>
      </c>
      <c r="Q147" s="305">
        <v>0</v>
      </c>
      <c r="R147" s="305">
        <v>0</v>
      </c>
      <c r="S147" s="305">
        <v>0</v>
      </c>
      <c r="T147" s="305">
        <v>15</v>
      </c>
      <c r="U147" s="351">
        <v>0</v>
      </c>
      <c r="V147" s="305">
        <v>17</v>
      </c>
      <c r="W147" s="305"/>
      <c r="X147" s="307"/>
      <c r="Y147" s="305"/>
      <c r="Z147" s="305"/>
      <c r="AA147" s="305">
        <v>1</v>
      </c>
      <c r="AC147" s="286">
        <f>M147*I147</f>
        <v>37.5</v>
      </c>
      <c r="AF147" s="286">
        <f>T147*I147+U147*I147</f>
        <v>37.5</v>
      </c>
      <c r="AG147" s="286">
        <f t="shared" ref="AG147:AG155" si="54">S147*I147</f>
        <v>0</v>
      </c>
    </row>
    <row r="148" spans="1:35" s="286" customFormat="1" ht="60" x14ac:dyDescent="0.25">
      <c r="A148" s="283">
        <v>138</v>
      </c>
      <c r="B148" s="305" t="s">
        <v>71</v>
      </c>
      <c r="C148" s="305" t="s">
        <v>53</v>
      </c>
      <c r="D148" s="305" t="s">
        <v>520</v>
      </c>
      <c r="E148" s="305">
        <v>0.38</v>
      </c>
      <c r="F148" s="307" t="s">
        <v>521</v>
      </c>
      <c r="G148" s="307" t="s">
        <v>522</v>
      </c>
      <c r="H148" s="305" t="s">
        <v>75</v>
      </c>
      <c r="I148" s="306">
        <v>2</v>
      </c>
      <c r="J148" s="305" t="s">
        <v>74</v>
      </c>
      <c r="K148" s="305"/>
      <c r="L148" s="305"/>
      <c r="M148" s="305">
        <v>8</v>
      </c>
      <c r="N148" s="305">
        <v>0</v>
      </c>
      <c r="O148" s="214">
        <v>0</v>
      </c>
      <c r="P148" s="305">
        <v>8</v>
      </c>
      <c r="Q148" s="305">
        <v>0</v>
      </c>
      <c r="R148" s="305">
        <v>0</v>
      </c>
      <c r="S148" s="305">
        <v>0</v>
      </c>
      <c r="T148" s="305">
        <v>8</v>
      </c>
      <c r="U148" s="351">
        <v>0</v>
      </c>
      <c r="V148" s="305">
        <v>6</v>
      </c>
      <c r="W148" s="305"/>
      <c r="X148" s="307"/>
      <c r="Y148" s="305"/>
      <c r="Z148" s="305"/>
      <c r="AA148" s="305">
        <v>1</v>
      </c>
      <c r="AC148" s="286">
        <f t="shared" ref="AC148:AC159" si="55">M148*I148</f>
        <v>16</v>
      </c>
      <c r="AF148" s="286">
        <f t="shared" ref="AF148:AF159" si="56">T148*I148+U148*I148</f>
        <v>16</v>
      </c>
      <c r="AG148" s="286">
        <f t="shared" si="54"/>
        <v>0</v>
      </c>
    </row>
    <row r="149" spans="1:35" s="286" customFormat="1" ht="45" x14ac:dyDescent="0.25">
      <c r="A149" s="283">
        <v>139</v>
      </c>
      <c r="B149" s="305" t="s">
        <v>71</v>
      </c>
      <c r="C149" s="305" t="s">
        <v>53</v>
      </c>
      <c r="D149" s="305" t="s">
        <v>523</v>
      </c>
      <c r="E149" s="305">
        <v>0.38</v>
      </c>
      <c r="F149" s="307" t="s">
        <v>524</v>
      </c>
      <c r="G149" s="307" t="s">
        <v>525</v>
      </c>
      <c r="H149" s="305" t="s">
        <v>75</v>
      </c>
      <c r="I149" s="306">
        <v>1</v>
      </c>
      <c r="J149" s="305" t="s">
        <v>74</v>
      </c>
      <c r="K149" s="305"/>
      <c r="L149" s="305"/>
      <c r="M149" s="305">
        <v>6</v>
      </c>
      <c r="N149" s="305">
        <v>0</v>
      </c>
      <c r="O149" s="214">
        <v>0</v>
      </c>
      <c r="P149" s="305">
        <v>6</v>
      </c>
      <c r="Q149" s="305">
        <v>0</v>
      </c>
      <c r="R149" s="305">
        <v>0</v>
      </c>
      <c r="S149" s="305">
        <v>0</v>
      </c>
      <c r="T149" s="305">
        <v>6</v>
      </c>
      <c r="U149" s="351">
        <v>0</v>
      </c>
      <c r="V149" s="305">
        <v>6</v>
      </c>
      <c r="W149" s="305"/>
      <c r="X149" s="307"/>
      <c r="Y149" s="305"/>
      <c r="Z149" s="305"/>
      <c r="AA149" s="305">
        <v>1</v>
      </c>
      <c r="AC149" s="286">
        <f t="shared" si="55"/>
        <v>6</v>
      </c>
      <c r="AF149" s="286">
        <f t="shared" si="56"/>
        <v>6</v>
      </c>
      <c r="AG149" s="286">
        <f t="shared" si="54"/>
        <v>0</v>
      </c>
    </row>
    <row r="150" spans="1:35" s="286" customFormat="1" ht="60" x14ac:dyDescent="0.25">
      <c r="A150" s="283">
        <v>140</v>
      </c>
      <c r="B150" s="305" t="s">
        <v>71</v>
      </c>
      <c r="C150" s="305" t="s">
        <v>53</v>
      </c>
      <c r="D150" s="305" t="s">
        <v>504</v>
      </c>
      <c r="E150" s="305">
        <v>0.38</v>
      </c>
      <c r="F150" s="307" t="s">
        <v>526</v>
      </c>
      <c r="G150" s="307" t="s">
        <v>527</v>
      </c>
      <c r="H150" s="305" t="s">
        <v>75</v>
      </c>
      <c r="I150" s="306">
        <v>2</v>
      </c>
      <c r="J150" s="305" t="s">
        <v>74</v>
      </c>
      <c r="K150" s="305"/>
      <c r="L150" s="305"/>
      <c r="M150" s="305">
        <v>6</v>
      </c>
      <c r="N150" s="305">
        <v>0</v>
      </c>
      <c r="O150" s="214">
        <v>0</v>
      </c>
      <c r="P150" s="305">
        <v>6</v>
      </c>
      <c r="Q150" s="305">
        <v>0</v>
      </c>
      <c r="R150" s="305">
        <v>0</v>
      </c>
      <c r="S150" s="305">
        <v>0</v>
      </c>
      <c r="T150" s="305">
        <v>6</v>
      </c>
      <c r="U150" s="351">
        <v>0</v>
      </c>
      <c r="V150" s="305">
        <v>6</v>
      </c>
      <c r="W150" s="305"/>
      <c r="X150" s="307"/>
      <c r="Y150" s="305"/>
      <c r="Z150" s="305"/>
      <c r="AA150" s="305">
        <v>1</v>
      </c>
      <c r="AC150" s="286">
        <f t="shared" si="55"/>
        <v>12</v>
      </c>
      <c r="AF150" s="286">
        <f t="shared" si="56"/>
        <v>12</v>
      </c>
      <c r="AG150" s="286">
        <f t="shared" si="54"/>
        <v>0</v>
      </c>
    </row>
    <row r="151" spans="1:35" s="286" customFormat="1" ht="60" x14ac:dyDescent="0.25">
      <c r="A151" s="283">
        <v>141</v>
      </c>
      <c r="B151" s="305" t="s">
        <v>71</v>
      </c>
      <c r="C151" s="305" t="s">
        <v>53</v>
      </c>
      <c r="D151" s="305" t="s">
        <v>520</v>
      </c>
      <c r="E151" s="305">
        <v>0.38</v>
      </c>
      <c r="F151" s="307" t="s">
        <v>528</v>
      </c>
      <c r="G151" s="307" t="s">
        <v>529</v>
      </c>
      <c r="H151" s="305" t="s">
        <v>75</v>
      </c>
      <c r="I151" s="306">
        <v>1</v>
      </c>
      <c r="J151" s="305" t="s">
        <v>74</v>
      </c>
      <c r="K151" s="305"/>
      <c r="L151" s="305"/>
      <c r="M151" s="305">
        <v>8</v>
      </c>
      <c r="N151" s="305">
        <v>0</v>
      </c>
      <c r="O151" s="214">
        <v>0</v>
      </c>
      <c r="P151" s="305">
        <v>8</v>
      </c>
      <c r="Q151" s="305">
        <v>0</v>
      </c>
      <c r="R151" s="305">
        <v>0</v>
      </c>
      <c r="S151" s="305">
        <v>0</v>
      </c>
      <c r="T151" s="305">
        <v>8</v>
      </c>
      <c r="U151" s="351">
        <v>0</v>
      </c>
      <c r="V151" s="305">
        <v>6</v>
      </c>
      <c r="W151" s="305"/>
      <c r="X151" s="307"/>
      <c r="Y151" s="305"/>
      <c r="Z151" s="305"/>
      <c r="AA151" s="305">
        <v>1</v>
      </c>
      <c r="AC151" s="286">
        <f t="shared" si="55"/>
        <v>8</v>
      </c>
      <c r="AF151" s="286">
        <f t="shared" si="56"/>
        <v>8</v>
      </c>
      <c r="AG151" s="286">
        <f t="shared" si="54"/>
        <v>0</v>
      </c>
    </row>
    <row r="152" spans="1:35" s="286" customFormat="1" ht="45" x14ac:dyDescent="0.25">
      <c r="A152" s="283">
        <v>142</v>
      </c>
      <c r="B152" s="305" t="s">
        <v>71</v>
      </c>
      <c r="C152" s="305" t="s">
        <v>53</v>
      </c>
      <c r="D152" s="305" t="s">
        <v>530</v>
      </c>
      <c r="E152" s="305">
        <v>0.38</v>
      </c>
      <c r="F152" s="307" t="s">
        <v>528</v>
      </c>
      <c r="G152" s="307" t="s">
        <v>529</v>
      </c>
      <c r="H152" s="305" t="s">
        <v>75</v>
      </c>
      <c r="I152" s="306">
        <v>1</v>
      </c>
      <c r="J152" s="305" t="s">
        <v>531</v>
      </c>
      <c r="K152" s="305"/>
      <c r="L152" s="305"/>
      <c r="M152" s="305">
        <v>23</v>
      </c>
      <c r="N152" s="305">
        <v>0</v>
      </c>
      <c r="O152" s="214">
        <v>0</v>
      </c>
      <c r="P152" s="305">
        <v>23</v>
      </c>
      <c r="Q152" s="305">
        <v>0</v>
      </c>
      <c r="R152" s="305">
        <v>0</v>
      </c>
      <c r="S152" s="305">
        <v>0</v>
      </c>
      <c r="T152" s="305">
        <v>23</v>
      </c>
      <c r="U152" s="351">
        <v>0</v>
      </c>
      <c r="V152" s="305">
        <v>12</v>
      </c>
      <c r="W152" s="305"/>
      <c r="X152" s="307"/>
      <c r="Y152" s="305"/>
      <c r="Z152" s="305"/>
      <c r="AA152" s="305">
        <v>1</v>
      </c>
      <c r="AC152" s="286">
        <f t="shared" si="55"/>
        <v>23</v>
      </c>
      <c r="AF152" s="286">
        <f t="shared" si="56"/>
        <v>23</v>
      </c>
      <c r="AG152" s="286">
        <f t="shared" si="54"/>
        <v>0</v>
      </c>
    </row>
    <row r="153" spans="1:35" s="286" customFormat="1" ht="45" x14ac:dyDescent="0.25">
      <c r="A153" s="283">
        <v>143</v>
      </c>
      <c r="B153" s="305" t="s">
        <v>71</v>
      </c>
      <c r="C153" s="305" t="s">
        <v>53</v>
      </c>
      <c r="D153" s="307" t="s">
        <v>466</v>
      </c>
      <c r="E153" s="305" t="s">
        <v>73</v>
      </c>
      <c r="F153" s="307" t="s">
        <v>532</v>
      </c>
      <c r="G153" s="307" t="s">
        <v>533</v>
      </c>
      <c r="H153" s="307" t="s">
        <v>75</v>
      </c>
      <c r="I153" s="306">
        <v>2.25</v>
      </c>
      <c r="J153" s="307" t="s">
        <v>74</v>
      </c>
      <c r="K153" s="305"/>
      <c r="L153" s="305"/>
      <c r="M153" s="305">
        <v>15</v>
      </c>
      <c r="N153" s="305">
        <v>0</v>
      </c>
      <c r="O153" s="214">
        <v>0</v>
      </c>
      <c r="P153" s="305">
        <v>15</v>
      </c>
      <c r="Q153" s="305">
        <v>0</v>
      </c>
      <c r="R153" s="305">
        <v>0</v>
      </c>
      <c r="S153" s="305">
        <v>0</v>
      </c>
      <c r="T153" s="305">
        <v>15</v>
      </c>
      <c r="U153" s="351">
        <v>0</v>
      </c>
      <c r="V153" s="305">
        <v>17</v>
      </c>
      <c r="W153" s="305"/>
      <c r="X153" s="307"/>
      <c r="Y153" s="305"/>
      <c r="Z153" s="305"/>
      <c r="AA153" s="305">
        <v>1</v>
      </c>
      <c r="AC153" s="286">
        <f t="shared" si="55"/>
        <v>33.75</v>
      </c>
      <c r="AF153" s="286">
        <f t="shared" si="56"/>
        <v>33.75</v>
      </c>
      <c r="AG153" s="286">
        <f t="shared" si="54"/>
        <v>0</v>
      </c>
    </row>
    <row r="154" spans="1:35" s="286" customFormat="1" ht="75" x14ac:dyDescent="0.25">
      <c r="A154" s="283">
        <v>144</v>
      </c>
      <c r="B154" s="305" t="s">
        <v>71</v>
      </c>
      <c r="C154" s="305" t="s">
        <v>53</v>
      </c>
      <c r="D154" s="305" t="s">
        <v>534</v>
      </c>
      <c r="E154" s="305">
        <v>0.38</v>
      </c>
      <c r="F154" s="307" t="s">
        <v>535</v>
      </c>
      <c r="G154" s="307" t="s">
        <v>536</v>
      </c>
      <c r="H154" s="305" t="s">
        <v>75</v>
      </c>
      <c r="I154" s="306">
        <v>2.3330000000000002</v>
      </c>
      <c r="J154" s="305" t="s">
        <v>74</v>
      </c>
      <c r="K154" s="305"/>
      <c r="L154" s="305"/>
      <c r="M154" s="305">
        <v>28</v>
      </c>
      <c r="N154" s="305">
        <v>0</v>
      </c>
      <c r="O154" s="214">
        <v>0</v>
      </c>
      <c r="P154" s="305">
        <v>28</v>
      </c>
      <c r="Q154" s="305">
        <v>0</v>
      </c>
      <c r="R154" s="305">
        <v>0</v>
      </c>
      <c r="S154" s="305">
        <v>0</v>
      </c>
      <c r="T154" s="305">
        <v>28</v>
      </c>
      <c r="U154" s="351">
        <v>0</v>
      </c>
      <c r="V154" s="305">
        <v>16</v>
      </c>
      <c r="W154" s="305"/>
      <c r="X154" s="307"/>
      <c r="Y154" s="305"/>
      <c r="Z154" s="305"/>
      <c r="AA154" s="305">
        <v>1</v>
      </c>
      <c r="AC154" s="286">
        <f t="shared" si="55"/>
        <v>65.324000000000012</v>
      </c>
      <c r="AF154" s="286">
        <f t="shared" si="56"/>
        <v>65.324000000000012</v>
      </c>
      <c r="AG154" s="286">
        <f t="shared" si="54"/>
        <v>0</v>
      </c>
    </row>
    <row r="155" spans="1:35" s="286" customFormat="1" ht="60" x14ac:dyDescent="0.25">
      <c r="A155" s="283">
        <v>145</v>
      </c>
      <c r="B155" s="305" t="s">
        <v>47</v>
      </c>
      <c r="C155" s="307" t="s">
        <v>53</v>
      </c>
      <c r="D155" s="307" t="s">
        <v>480</v>
      </c>
      <c r="E155" s="305" t="s">
        <v>42</v>
      </c>
      <c r="F155" s="307" t="s">
        <v>537</v>
      </c>
      <c r="G155" s="307" t="s">
        <v>538</v>
      </c>
      <c r="H155" s="307" t="s">
        <v>75</v>
      </c>
      <c r="I155" s="306">
        <v>7.5830000000000002</v>
      </c>
      <c r="J155" s="307" t="s">
        <v>74</v>
      </c>
      <c r="K155" s="305"/>
      <c r="L155" s="305"/>
      <c r="M155" s="305">
        <v>18</v>
      </c>
      <c r="N155" s="305">
        <v>0</v>
      </c>
      <c r="O155" s="214">
        <v>0</v>
      </c>
      <c r="P155" s="305">
        <v>18</v>
      </c>
      <c r="Q155" s="305">
        <v>0</v>
      </c>
      <c r="R155" s="305">
        <v>0</v>
      </c>
      <c r="S155" s="305">
        <v>0</v>
      </c>
      <c r="T155" s="305">
        <v>18</v>
      </c>
      <c r="U155" s="351">
        <v>0</v>
      </c>
      <c r="V155" s="305">
        <v>22</v>
      </c>
      <c r="W155" s="305"/>
      <c r="X155" s="307"/>
      <c r="Y155" s="305"/>
      <c r="Z155" s="305"/>
      <c r="AA155" s="305">
        <v>1</v>
      </c>
      <c r="AC155" s="286">
        <f t="shared" si="55"/>
        <v>136.494</v>
      </c>
      <c r="AF155" s="286">
        <f t="shared" si="56"/>
        <v>136.494</v>
      </c>
      <c r="AG155" s="286">
        <f t="shared" si="54"/>
        <v>0</v>
      </c>
    </row>
    <row r="156" spans="1:35" s="261" customFormat="1" ht="45" x14ac:dyDescent="0.25">
      <c r="A156" s="83">
        <v>146</v>
      </c>
      <c r="B156" s="122" t="s">
        <v>71</v>
      </c>
      <c r="C156" s="122" t="s">
        <v>53</v>
      </c>
      <c r="D156" s="122" t="s">
        <v>271</v>
      </c>
      <c r="E156" s="122" t="s">
        <v>73</v>
      </c>
      <c r="F156" s="122" t="s">
        <v>539</v>
      </c>
      <c r="G156" s="122" t="s">
        <v>540</v>
      </c>
      <c r="H156" s="122" t="s">
        <v>45</v>
      </c>
      <c r="I156" s="122">
        <v>0.5</v>
      </c>
      <c r="J156" s="123" t="s">
        <v>541</v>
      </c>
      <c r="K156" s="122"/>
      <c r="L156" s="122"/>
      <c r="M156" s="122">
        <v>52</v>
      </c>
      <c r="N156" s="122">
        <v>0</v>
      </c>
      <c r="O156" s="214">
        <v>0</v>
      </c>
      <c r="P156" s="122">
        <v>52</v>
      </c>
      <c r="Q156" s="122">
        <v>0</v>
      </c>
      <c r="R156" s="122">
        <v>0</v>
      </c>
      <c r="S156" s="122">
        <v>0</v>
      </c>
      <c r="T156" s="122">
        <v>52</v>
      </c>
      <c r="U156" s="351">
        <v>0</v>
      </c>
      <c r="V156" s="122">
        <v>50</v>
      </c>
      <c r="W156" s="122"/>
      <c r="X156" s="123" t="s">
        <v>542</v>
      </c>
      <c r="Y156" s="122" t="s">
        <v>70</v>
      </c>
      <c r="Z156" s="122" t="s">
        <v>46</v>
      </c>
      <c r="AA156" s="122">
        <v>1</v>
      </c>
      <c r="AB156" s="261">
        <f t="shared" ref="AB156" si="57">M156*I156</f>
        <v>26</v>
      </c>
      <c r="AD156" s="261">
        <f t="shared" ref="AD156" si="58">T156*I156+U156*I156</f>
        <v>26</v>
      </c>
      <c r="AE156" s="261">
        <f t="shared" ref="AE156" si="59">S156*I156</f>
        <v>0</v>
      </c>
    </row>
    <row r="157" spans="1:35" s="286" customFormat="1" ht="45" x14ac:dyDescent="0.25">
      <c r="A157" s="283">
        <v>147</v>
      </c>
      <c r="B157" s="296" t="s">
        <v>71</v>
      </c>
      <c r="C157" s="297" t="s">
        <v>53</v>
      </c>
      <c r="D157" s="297" t="s">
        <v>110</v>
      </c>
      <c r="E157" s="297" t="s">
        <v>73</v>
      </c>
      <c r="F157" s="288" t="s">
        <v>543</v>
      </c>
      <c r="G157" s="288" t="s">
        <v>544</v>
      </c>
      <c r="H157" s="297" t="s">
        <v>75</v>
      </c>
      <c r="I157" s="289">
        <v>1</v>
      </c>
      <c r="J157" s="297" t="s">
        <v>82</v>
      </c>
      <c r="K157" s="297"/>
      <c r="L157" s="297"/>
      <c r="M157" s="297">
        <v>136</v>
      </c>
      <c r="N157" s="297">
        <v>0</v>
      </c>
      <c r="O157" s="235">
        <v>0</v>
      </c>
      <c r="P157" s="297">
        <v>136</v>
      </c>
      <c r="Q157" s="297">
        <v>0</v>
      </c>
      <c r="R157" s="297">
        <v>0</v>
      </c>
      <c r="S157" s="297">
        <v>0</v>
      </c>
      <c r="T157" s="297">
        <v>136</v>
      </c>
      <c r="U157" s="348">
        <v>0</v>
      </c>
      <c r="V157" s="297">
        <v>105</v>
      </c>
      <c r="W157" s="297"/>
      <c r="X157" s="298"/>
      <c r="Y157" s="298"/>
      <c r="Z157" s="299"/>
      <c r="AA157" s="300">
        <v>1</v>
      </c>
      <c r="AC157" s="286">
        <f t="shared" si="55"/>
        <v>136</v>
      </c>
      <c r="AF157" s="286">
        <f t="shared" si="56"/>
        <v>136</v>
      </c>
      <c r="AG157" s="286">
        <f t="shared" ref="AG157:AG159" si="60">S157*I157</f>
        <v>0</v>
      </c>
    </row>
    <row r="158" spans="1:35" s="286" customFormat="1" ht="60" x14ac:dyDescent="0.25">
      <c r="A158" s="283">
        <v>148</v>
      </c>
      <c r="B158" s="305" t="s">
        <v>47</v>
      </c>
      <c r="C158" s="307" t="s">
        <v>53</v>
      </c>
      <c r="D158" s="307" t="s">
        <v>480</v>
      </c>
      <c r="E158" s="305" t="s">
        <v>42</v>
      </c>
      <c r="F158" s="307" t="s">
        <v>545</v>
      </c>
      <c r="G158" s="307" t="s">
        <v>546</v>
      </c>
      <c r="H158" s="307" t="s">
        <v>75</v>
      </c>
      <c r="I158" s="306">
        <v>12.833</v>
      </c>
      <c r="J158" s="307" t="s">
        <v>74</v>
      </c>
      <c r="K158" s="305"/>
      <c r="L158" s="305"/>
      <c r="M158" s="305">
        <v>18</v>
      </c>
      <c r="N158" s="305">
        <v>0</v>
      </c>
      <c r="O158" s="305">
        <v>0</v>
      </c>
      <c r="P158" s="305">
        <v>18</v>
      </c>
      <c r="Q158" s="305">
        <v>0</v>
      </c>
      <c r="R158" s="305">
        <v>0</v>
      </c>
      <c r="S158" s="305">
        <v>0</v>
      </c>
      <c r="T158" s="305">
        <v>18</v>
      </c>
      <c r="U158" s="305">
        <v>0</v>
      </c>
      <c r="V158" s="305">
        <v>29</v>
      </c>
      <c r="W158" s="305"/>
      <c r="X158" s="307"/>
      <c r="Y158" s="305"/>
      <c r="Z158" s="305"/>
      <c r="AA158" s="305">
        <v>1</v>
      </c>
      <c r="AC158" s="286">
        <f t="shared" si="55"/>
        <v>230.994</v>
      </c>
      <c r="AF158" s="286">
        <f t="shared" si="56"/>
        <v>230.994</v>
      </c>
      <c r="AG158" s="286">
        <f t="shared" si="60"/>
        <v>0</v>
      </c>
      <c r="AI158" s="286">
        <f>T158*I158+U158*I158</f>
        <v>230.994</v>
      </c>
    </row>
    <row r="159" spans="1:35" s="286" customFormat="1" ht="45" x14ac:dyDescent="0.25">
      <c r="A159" s="283">
        <v>149</v>
      </c>
      <c r="B159" s="305" t="s">
        <v>71</v>
      </c>
      <c r="C159" s="305" t="s">
        <v>53</v>
      </c>
      <c r="D159" s="305" t="s">
        <v>547</v>
      </c>
      <c r="E159" s="305">
        <v>0.38</v>
      </c>
      <c r="F159" s="307" t="s">
        <v>548</v>
      </c>
      <c r="G159" s="307" t="s">
        <v>549</v>
      </c>
      <c r="H159" s="305" t="s">
        <v>75</v>
      </c>
      <c r="I159" s="306">
        <v>1</v>
      </c>
      <c r="J159" s="305" t="s">
        <v>74</v>
      </c>
      <c r="K159" s="305"/>
      <c r="L159" s="305"/>
      <c r="M159" s="305">
        <v>6</v>
      </c>
      <c r="N159" s="305">
        <v>0</v>
      </c>
      <c r="O159" s="214">
        <v>0</v>
      </c>
      <c r="P159" s="305">
        <v>6</v>
      </c>
      <c r="Q159" s="305">
        <v>0</v>
      </c>
      <c r="R159" s="305">
        <v>0</v>
      </c>
      <c r="S159" s="305">
        <v>0</v>
      </c>
      <c r="T159" s="305">
        <v>6</v>
      </c>
      <c r="U159" s="351">
        <v>0</v>
      </c>
      <c r="V159" s="305">
        <v>6</v>
      </c>
      <c r="W159" s="305"/>
      <c r="X159" s="307"/>
      <c r="Y159" s="305"/>
      <c r="Z159" s="305"/>
      <c r="AA159" s="305">
        <v>1</v>
      </c>
      <c r="AC159" s="286">
        <f t="shared" si="55"/>
        <v>6</v>
      </c>
      <c r="AF159" s="286">
        <f t="shared" si="56"/>
        <v>6</v>
      </c>
      <c r="AG159" s="286">
        <f t="shared" si="60"/>
        <v>0</v>
      </c>
    </row>
    <row r="160" spans="1:35" s="261" customFormat="1" ht="45" x14ac:dyDescent="0.25">
      <c r="A160" s="83">
        <v>150</v>
      </c>
      <c r="B160" s="122" t="s">
        <v>71</v>
      </c>
      <c r="C160" s="122" t="s">
        <v>53</v>
      </c>
      <c r="D160" s="122" t="s">
        <v>271</v>
      </c>
      <c r="E160" s="122" t="s">
        <v>550</v>
      </c>
      <c r="F160" s="122" t="s">
        <v>551</v>
      </c>
      <c r="G160" s="122" t="s">
        <v>552</v>
      </c>
      <c r="H160" s="122" t="s">
        <v>45</v>
      </c>
      <c r="I160" s="122">
        <v>2.67</v>
      </c>
      <c r="J160" s="122" t="s">
        <v>74</v>
      </c>
      <c r="K160" s="122"/>
      <c r="L160" s="122"/>
      <c r="M160" s="122">
        <v>52</v>
      </c>
      <c r="N160" s="122">
        <v>0</v>
      </c>
      <c r="O160" s="214">
        <v>0</v>
      </c>
      <c r="P160" s="122">
        <v>52</v>
      </c>
      <c r="Q160" s="122">
        <v>0</v>
      </c>
      <c r="R160" s="122">
        <v>0</v>
      </c>
      <c r="S160" s="122">
        <v>0</v>
      </c>
      <c r="T160" s="122">
        <v>52</v>
      </c>
      <c r="U160" s="351">
        <v>0</v>
      </c>
      <c r="V160" s="122">
        <v>32</v>
      </c>
      <c r="W160" s="122"/>
      <c r="X160" s="123" t="s">
        <v>553</v>
      </c>
      <c r="Y160" s="122" t="s">
        <v>70</v>
      </c>
      <c r="Z160" s="122" t="s">
        <v>46</v>
      </c>
      <c r="AA160" s="122">
        <v>1</v>
      </c>
      <c r="AB160" s="261">
        <f t="shared" ref="AB160:AB161" si="61">M160*I160</f>
        <v>138.84</v>
      </c>
      <c r="AD160" s="261">
        <f t="shared" ref="AD160:AD161" si="62">T160*I160+U160*I160</f>
        <v>138.84</v>
      </c>
      <c r="AE160" s="261">
        <f t="shared" ref="AE160:AE161" si="63">S160*I160</f>
        <v>0</v>
      </c>
    </row>
    <row r="161" spans="1:35" s="261" customFormat="1" ht="45" x14ac:dyDescent="0.25">
      <c r="A161" s="83">
        <v>151</v>
      </c>
      <c r="B161" s="122" t="s">
        <v>71</v>
      </c>
      <c r="C161" s="122" t="s">
        <v>53</v>
      </c>
      <c r="D161" s="123" t="s">
        <v>461</v>
      </c>
      <c r="E161" s="122" t="s">
        <v>73</v>
      </c>
      <c r="F161" s="122" t="s">
        <v>554</v>
      </c>
      <c r="G161" s="123" t="s">
        <v>555</v>
      </c>
      <c r="H161" s="122" t="s">
        <v>45</v>
      </c>
      <c r="I161" s="132">
        <v>5.2</v>
      </c>
      <c r="J161" s="122" t="s">
        <v>74</v>
      </c>
      <c r="K161" s="122"/>
      <c r="L161" s="122"/>
      <c r="M161" s="122">
        <v>56</v>
      </c>
      <c r="N161" s="122">
        <v>0</v>
      </c>
      <c r="O161" s="214">
        <v>0</v>
      </c>
      <c r="P161" s="122">
        <v>56</v>
      </c>
      <c r="Q161" s="122">
        <v>0</v>
      </c>
      <c r="R161" s="122">
        <v>0</v>
      </c>
      <c r="S161" s="122">
        <v>0</v>
      </c>
      <c r="T161" s="122">
        <v>56</v>
      </c>
      <c r="U161" s="351">
        <v>0</v>
      </c>
      <c r="V161" s="122">
        <v>12</v>
      </c>
      <c r="W161" s="122"/>
      <c r="X161" s="123" t="s">
        <v>556</v>
      </c>
      <c r="Y161" s="122" t="s">
        <v>70</v>
      </c>
      <c r="Z161" s="122" t="s">
        <v>46</v>
      </c>
      <c r="AA161" s="122">
        <v>1</v>
      </c>
      <c r="AB161" s="261">
        <f t="shared" si="61"/>
        <v>291.2</v>
      </c>
      <c r="AD161" s="261">
        <f t="shared" si="62"/>
        <v>291.2</v>
      </c>
      <c r="AE161" s="261">
        <f t="shared" si="63"/>
        <v>0</v>
      </c>
    </row>
    <row r="162" spans="1:35" s="286" customFormat="1" ht="60" x14ac:dyDescent="0.25">
      <c r="A162" s="283">
        <v>152</v>
      </c>
      <c r="B162" s="305" t="s">
        <v>71</v>
      </c>
      <c r="C162" s="305" t="s">
        <v>53</v>
      </c>
      <c r="D162" s="305" t="s">
        <v>557</v>
      </c>
      <c r="E162" s="305">
        <v>0.38</v>
      </c>
      <c r="F162" s="307" t="s">
        <v>558</v>
      </c>
      <c r="G162" s="307" t="s">
        <v>559</v>
      </c>
      <c r="H162" s="305" t="s">
        <v>75</v>
      </c>
      <c r="I162" s="306">
        <v>1</v>
      </c>
      <c r="J162" s="305" t="s">
        <v>74</v>
      </c>
      <c r="K162" s="305"/>
      <c r="L162" s="305"/>
      <c r="M162" s="305">
        <v>34</v>
      </c>
      <c r="N162" s="305">
        <v>0</v>
      </c>
      <c r="O162" s="214">
        <v>0</v>
      </c>
      <c r="P162" s="305">
        <v>34</v>
      </c>
      <c r="Q162" s="305">
        <v>0</v>
      </c>
      <c r="R162" s="305">
        <v>0</v>
      </c>
      <c r="S162" s="305">
        <v>0</v>
      </c>
      <c r="T162" s="305">
        <v>34</v>
      </c>
      <c r="U162" s="351">
        <v>0</v>
      </c>
      <c r="V162" s="305">
        <v>32</v>
      </c>
      <c r="W162" s="305"/>
      <c r="X162" s="307"/>
      <c r="Y162" s="305"/>
      <c r="Z162" s="305"/>
      <c r="AA162" s="305">
        <v>1</v>
      </c>
      <c r="AC162" s="286">
        <f t="shared" ref="AC162:AC164" si="64">M162*I162</f>
        <v>34</v>
      </c>
      <c r="AF162" s="286">
        <f t="shared" ref="AF162:AF164" si="65">T162*I162+U162*I162</f>
        <v>34</v>
      </c>
      <c r="AG162" s="286">
        <f t="shared" ref="AG162:AG164" si="66">S162*I162</f>
        <v>0</v>
      </c>
    </row>
    <row r="163" spans="1:35" s="286" customFormat="1" ht="45" x14ac:dyDescent="0.25">
      <c r="A163" s="283">
        <v>153</v>
      </c>
      <c r="B163" s="305" t="s">
        <v>71</v>
      </c>
      <c r="C163" s="305" t="s">
        <v>53</v>
      </c>
      <c r="D163" s="307" t="s">
        <v>461</v>
      </c>
      <c r="E163" s="305" t="s">
        <v>73</v>
      </c>
      <c r="F163" s="307" t="s">
        <v>560</v>
      </c>
      <c r="G163" s="307" t="s">
        <v>561</v>
      </c>
      <c r="H163" s="307" t="s">
        <v>75</v>
      </c>
      <c r="I163" s="306">
        <v>3</v>
      </c>
      <c r="J163" s="307" t="s">
        <v>74</v>
      </c>
      <c r="K163" s="305"/>
      <c r="L163" s="305"/>
      <c r="M163" s="305">
        <v>56</v>
      </c>
      <c r="N163" s="305">
        <v>0</v>
      </c>
      <c r="O163" s="214">
        <v>0</v>
      </c>
      <c r="P163" s="305">
        <v>56</v>
      </c>
      <c r="Q163" s="305">
        <v>0</v>
      </c>
      <c r="R163" s="305">
        <v>0</v>
      </c>
      <c r="S163" s="305">
        <v>0</v>
      </c>
      <c r="T163" s="305">
        <v>56</v>
      </c>
      <c r="U163" s="351">
        <v>0</v>
      </c>
      <c r="V163" s="305">
        <v>22</v>
      </c>
      <c r="W163" s="305"/>
      <c r="X163" s="308"/>
      <c r="Y163" s="305"/>
      <c r="Z163" s="305"/>
      <c r="AA163" s="305">
        <v>1</v>
      </c>
      <c r="AC163" s="286">
        <f t="shared" si="64"/>
        <v>168</v>
      </c>
      <c r="AF163" s="286">
        <f t="shared" si="65"/>
        <v>168</v>
      </c>
      <c r="AG163" s="286">
        <f t="shared" si="66"/>
        <v>0</v>
      </c>
    </row>
    <row r="164" spans="1:35" s="286" customFormat="1" ht="45" x14ac:dyDescent="0.25">
      <c r="A164" s="283">
        <v>154</v>
      </c>
      <c r="B164" s="305" t="s">
        <v>71</v>
      </c>
      <c r="C164" s="305" t="s">
        <v>53</v>
      </c>
      <c r="D164" s="307" t="s">
        <v>461</v>
      </c>
      <c r="E164" s="305" t="s">
        <v>73</v>
      </c>
      <c r="F164" s="307" t="s">
        <v>562</v>
      </c>
      <c r="G164" s="307" t="s">
        <v>563</v>
      </c>
      <c r="H164" s="307" t="s">
        <v>75</v>
      </c>
      <c r="I164" s="306">
        <v>8</v>
      </c>
      <c r="J164" s="307" t="s">
        <v>74</v>
      </c>
      <c r="K164" s="305"/>
      <c r="L164" s="305"/>
      <c r="M164" s="305">
        <v>56</v>
      </c>
      <c r="N164" s="305">
        <v>0</v>
      </c>
      <c r="O164" s="214">
        <v>0</v>
      </c>
      <c r="P164" s="305">
        <v>56</v>
      </c>
      <c r="Q164" s="305">
        <v>0</v>
      </c>
      <c r="R164" s="305">
        <v>0</v>
      </c>
      <c r="S164" s="305">
        <v>0</v>
      </c>
      <c r="T164" s="305">
        <v>56</v>
      </c>
      <c r="U164" s="351">
        <v>0</v>
      </c>
      <c r="V164" s="305">
        <v>58</v>
      </c>
      <c r="W164" s="305"/>
      <c r="X164" s="308"/>
      <c r="Y164" s="305"/>
      <c r="Z164" s="305"/>
      <c r="AA164" s="305">
        <v>1</v>
      </c>
      <c r="AC164" s="286">
        <f t="shared" si="64"/>
        <v>448</v>
      </c>
      <c r="AF164" s="286">
        <f t="shared" si="65"/>
        <v>448</v>
      </c>
      <c r="AG164" s="286">
        <f t="shared" si="66"/>
        <v>0</v>
      </c>
    </row>
    <row r="165" spans="1:35" s="232" customFormat="1" ht="135" x14ac:dyDescent="0.25">
      <c r="A165" s="231">
        <v>155</v>
      </c>
      <c r="B165" s="214" t="s">
        <v>47</v>
      </c>
      <c r="C165" s="214" t="s">
        <v>53</v>
      </c>
      <c r="D165" s="214" t="s">
        <v>333</v>
      </c>
      <c r="E165" s="214" t="s">
        <v>73</v>
      </c>
      <c r="F165" s="219" t="s">
        <v>564</v>
      </c>
      <c r="G165" s="219" t="s">
        <v>565</v>
      </c>
      <c r="H165" s="214" t="s">
        <v>45</v>
      </c>
      <c r="I165" s="243">
        <v>24</v>
      </c>
      <c r="J165" s="219" t="s">
        <v>74</v>
      </c>
      <c r="K165" s="214"/>
      <c r="L165" s="214"/>
      <c r="M165" s="214">
        <v>85</v>
      </c>
      <c r="N165" s="214">
        <v>0</v>
      </c>
      <c r="O165" s="214">
        <v>0</v>
      </c>
      <c r="P165" s="214">
        <v>85</v>
      </c>
      <c r="Q165" s="214">
        <v>0</v>
      </c>
      <c r="R165" s="214">
        <v>0</v>
      </c>
      <c r="S165" s="214">
        <v>0</v>
      </c>
      <c r="T165" s="214">
        <v>85</v>
      </c>
      <c r="U165" s="351">
        <v>0</v>
      </c>
      <c r="V165" s="214">
        <v>133</v>
      </c>
      <c r="W165" s="214"/>
      <c r="X165" s="219" t="s">
        <v>566</v>
      </c>
      <c r="Y165" s="214" t="s">
        <v>109</v>
      </c>
      <c r="Z165" s="214" t="s">
        <v>46</v>
      </c>
      <c r="AA165" s="214">
        <v>0</v>
      </c>
    </row>
    <row r="166" spans="1:35" s="232" customFormat="1" ht="135" x14ac:dyDescent="0.25">
      <c r="A166" s="231">
        <v>156</v>
      </c>
      <c r="B166" s="214" t="s">
        <v>47</v>
      </c>
      <c r="C166" s="214" t="s">
        <v>53</v>
      </c>
      <c r="D166" s="214" t="s">
        <v>333</v>
      </c>
      <c r="E166" s="214" t="s">
        <v>73</v>
      </c>
      <c r="F166" s="214" t="s">
        <v>567</v>
      </c>
      <c r="G166" s="219" t="s">
        <v>568</v>
      </c>
      <c r="H166" s="214" t="s">
        <v>45</v>
      </c>
      <c r="I166" s="214">
        <v>7.6660000000000004</v>
      </c>
      <c r="J166" s="219" t="s">
        <v>74</v>
      </c>
      <c r="K166" s="214"/>
      <c r="L166" s="214"/>
      <c r="M166" s="214">
        <v>85</v>
      </c>
      <c r="N166" s="214">
        <v>0</v>
      </c>
      <c r="O166" s="214">
        <v>0</v>
      </c>
      <c r="P166" s="214">
        <v>85</v>
      </c>
      <c r="Q166" s="214">
        <v>0</v>
      </c>
      <c r="R166" s="214">
        <v>0</v>
      </c>
      <c r="S166" s="214">
        <v>0</v>
      </c>
      <c r="T166" s="214">
        <v>85</v>
      </c>
      <c r="U166" s="351">
        <v>0</v>
      </c>
      <c r="V166" s="214">
        <v>89</v>
      </c>
      <c r="W166" s="214"/>
      <c r="X166" s="219" t="s">
        <v>569</v>
      </c>
      <c r="Y166" s="214" t="s">
        <v>109</v>
      </c>
      <c r="Z166" s="214" t="s">
        <v>46</v>
      </c>
      <c r="AA166" s="214">
        <v>0</v>
      </c>
    </row>
    <row r="167" spans="1:35" s="286" customFormat="1" ht="60" x14ac:dyDescent="0.25">
      <c r="A167" s="283">
        <v>157</v>
      </c>
      <c r="B167" s="305" t="s">
        <v>47</v>
      </c>
      <c r="C167" s="307" t="s">
        <v>53</v>
      </c>
      <c r="D167" s="307" t="s">
        <v>570</v>
      </c>
      <c r="E167" s="305" t="s">
        <v>42</v>
      </c>
      <c r="F167" s="307" t="s">
        <v>571</v>
      </c>
      <c r="G167" s="307" t="s">
        <v>572</v>
      </c>
      <c r="H167" s="307" t="s">
        <v>75</v>
      </c>
      <c r="I167" s="306">
        <v>6.5</v>
      </c>
      <c r="J167" s="307" t="s">
        <v>74</v>
      </c>
      <c r="K167" s="305"/>
      <c r="L167" s="305"/>
      <c r="M167" s="305">
        <v>16</v>
      </c>
      <c r="N167" s="305">
        <v>0</v>
      </c>
      <c r="O167" s="305">
        <v>0</v>
      </c>
      <c r="P167" s="305">
        <v>16</v>
      </c>
      <c r="Q167" s="305">
        <v>0</v>
      </c>
      <c r="R167" s="305">
        <v>0</v>
      </c>
      <c r="S167" s="305">
        <v>0</v>
      </c>
      <c r="T167" s="305">
        <v>16</v>
      </c>
      <c r="U167" s="305">
        <v>0</v>
      </c>
      <c r="V167" s="305">
        <v>29</v>
      </c>
      <c r="W167" s="305"/>
      <c r="X167" s="307"/>
      <c r="Y167" s="305"/>
      <c r="Z167" s="305"/>
      <c r="AA167" s="305">
        <v>1</v>
      </c>
      <c r="AC167" s="286">
        <f t="shared" ref="AC167" si="67">M167*I167</f>
        <v>104</v>
      </c>
      <c r="AF167" s="286">
        <f t="shared" ref="AF167" si="68">T167*I167+U167*I167</f>
        <v>104</v>
      </c>
      <c r="AG167" s="286">
        <f>S167*I167</f>
        <v>0</v>
      </c>
      <c r="AI167" s="286">
        <f>T167*I167+U167*I167</f>
        <v>104</v>
      </c>
    </row>
    <row r="168" spans="1:35" s="232" customFormat="1" ht="135" x14ac:dyDescent="0.25">
      <c r="A168" s="231">
        <v>158</v>
      </c>
      <c r="B168" s="214" t="s">
        <v>47</v>
      </c>
      <c r="C168" s="214" t="s">
        <v>53</v>
      </c>
      <c r="D168" s="214" t="s">
        <v>333</v>
      </c>
      <c r="E168" s="214" t="s">
        <v>73</v>
      </c>
      <c r="F168" s="214" t="s">
        <v>573</v>
      </c>
      <c r="G168" s="214" t="s">
        <v>574</v>
      </c>
      <c r="H168" s="214" t="s">
        <v>45</v>
      </c>
      <c r="I168" s="214">
        <v>2.4</v>
      </c>
      <c r="J168" s="219" t="s">
        <v>74</v>
      </c>
      <c r="K168" s="214"/>
      <c r="L168" s="214"/>
      <c r="M168" s="214">
        <v>85</v>
      </c>
      <c r="N168" s="214">
        <v>0</v>
      </c>
      <c r="O168" s="214">
        <v>0</v>
      </c>
      <c r="P168" s="214">
        <v>85</v>
      </c>
      <c r="Q168" s="214">
        <v>0</v>
      </c>
      <c r="R168" s="214">
        <v>0</v>
      </c>
      <c r="S168" s="214">
        <v>0</v>
      </c>
      <c r="T168" s="214">
        <v>85</v>
      </c>
      <c r="U168" s="351">
        <v>0</v>
      </c>
      <c r="V168" s="214">
        <v>22</v>
      </c>
      <c r="W168" s="214"/>
      <c r="X168" s="219" t="s">
        <v>575</v>
      </c>
      <c r="Y168" s="214" t="s">
        <v>109</v>
      </c>
      <c r="Z168" s="214" t="s">
        <v>46</v>
      </c>
      <c r="AA168" s="214">
        <v>0</v>
      </c>
    </row>
    <row r="169" spans="1:35" s="286" customFormat="1" ht="60" x14ac:dyDescent="0.25">
      <c r="A169" s="283">
        <v>159</v>
      </c>
      <c r="B169" s="305" t="s">
        <v>71</v>
      </c>
      <c r="C169" s="305" t="s">
        <v>53</v>
      </c>
      <c r="D169" s="305" t="s">
        <v>576</v>
      </c>
      <c r="E169" s="305">
        <v>0.38</v>
      </c>
      <c r="F169" s="307" t="s">
        <v>577</v>
      </c>
      <c r="G169" s="307" t="s">
        <v>578</v>
      </c>
      <c r="H169" s="305" t="s">
        <v>75</v>
      </c>
      <c r="I169" s="306">
        <v>2</v>
      </c>
      <c r="J169" s="305" t="s">
        <v>74</v>
      </c>
      <c r="K169" s="305"/>
      <c r="L169" s="305"/>
      <c r="M169" s="305">
        <v>14</v>
      </c>
      <c r="N169" s="305">
        <v>0</v>
      </c>
      <c r="O169" s="214">
        <v>0</v>
      </c>
      <c r="P169" s="305">
        <v>14</v>
      </c>
      <c r="Q169" s="305">
        <v>0</v>
      </c>
      <c r="R169" s="305">
        <v>0</v>
      </c>
      <c r="S169" s="305">
        <v>0</v>
      </c>
      <c r="T169" s="305">
        <v>14</v>
      </c>
      <c r="U169" s="351">
        <v>0</v>
      </c>
      <c r="V169" s="305">
        <v>14</v>
      </c>
      <c r="W169" s="305"/>
      <c r="X169" s="307"/>
      <c r="Y169" s="305"/>
      <c r="Z169" s="305"/>
      <c r="AA169" s="305">
        <v>1</v>
      </c>
      <c r="AC169" s="286">
        <f t="shared" ref="AC169" si="69">M169*I169</f>
        <v>28</v>
      </c>
      <c r="AF169" s="286">
        <f t="shared" ref="AF169" si="70">T169*I169+U169*I169</f>
        <v>28</v>
      </c>
      <c r="AG169" s="286">
        <f>S169*I169</f>
        <v>0</v>
      </c>
    </row>
    <row r="170" spans="1:35" s="232" customFormat="1" ht="90" x14ac:dyDescent="0.25">
      <c r="A170" s="231">
        <v>160</v>
      </c>
      <c r="B170" s="214" t="s">
        <v>71</v>
      </c>
      <c r="C170" s="214" t="s">
        <v>53</v>
      </c>
      <c r="D170" s="214" t="s">
        <v>72</v>
      </c>
      <c r="E170" s="214" t="s">
        <v>73</v>
      </c>
      <c r="F170" s="214" t="s">
        <v>579</v>
      </c>
      <c r="G170" s="214" t="s">
        <v>580</v>
      </c>
      <c r="H170" s="214" t="s">
        <v>45</v>
      </c>
      <c r="I170" s="214">
        <v>0.5</v>
      </c>
      <c r="J170" s="219" t="s">
        <v>74</v>
      </c>
      <c r="K170" s="214"/>
      <c r="L170" s="214"/>
      <c r="M170" s="214">
        <v>165</v>
      </c>
      <c r="N170" s="214">
        <v>0</v>
      </c>
      <c r="O170" s="214">
        <v>0</v>
      </c>
      <c r="P170" s="214">
        <v>165</v>
      </c>
      <c r="Q170" s="214">
        <v>0</v>
      </c>
      <c r="R170" s="214">
        <v>0</v>
      </c>
      <c r="S170" s="214">
        <v>0</v>
      </c>
      <c r="T170" s="214">
        <v>165</v>
      </c>
      <c r="U170" s="351">
        <v>0</v>
      </c>
      <c r="V170" s="214">
        <v>33</v>
      </c>
      <c r="W170" s="214"/>
      <c r="X170" s="219" t="s">
        <v>581</v>
      </c>
      <c r="Y170" s="214" t="s">
        <v>109</v>
      </c>
      <c r="Z170" s="214" t="s">
        <v>46</v>
      </c>
      <c r="AA170" s="214">
        <v>0</v>
      </c>
    </row>
    <row r="171" spans="1:35" s="232" customFormat="1" ht="90" x14ac:dyDescent="0.25">
      <c r="A171" s="231">
        <v>161</v>
      </c>
      <c r="B171" s="214" t="s">
        <v>71</v>
      </c>
      <c r="C171" s="214" t="s">
        <v>53</v>
      </c>
      <c r="D171" s="214" t="s">
        <v>72</v>
      </c>
      <c r="E171" s="214" t="s">
        <v>73</v>
      </c>
      <c r="F171" s="219" t="s">
        <v>582</v>
      </c>
      <c r="G171" s="219" t="s">
        <v>583</v>
      </c>
      <c r="H171" s="214" t="s">
        <v>45</v>
      </c>
      <c r="I171" s="214">
        <v>0.66600000000000004</v>
      </c>
      <c r="J171" s="219" t="s">
        <v>74</v>
      </c>
      <c r="K171" s="214"/>
      <c r="L171" s="214"/>
      <c r="M171" s="214">
        <v>165</v>
      </c>
      <c r="N171" s="214">
        <v>0</v>
      </c>
      <c r="O171" s="214">
        <v>0</v>
      </c>
      <c r="P171" s="214">
        <v>165</v>
      </c>
      <c r="Q171" s="214">
        <v>0</v>
      </c>
      <c r="R171" s="214">
        <v>0</v>
      </c>
      <c r="S171" s="214">
        <v>0</v>
      </c>
      <c r="T171" s="214">
        <v>165</v>
      </c>
      <c r="U171" s="351">
        <v>0</v>
      </c>
      <c r="V171" s="214">
        <v>23</v>
      </c>
      <c r="W171" s="214"/>
      <c r="X171" s="219" t="s">
        <v>584</v>
      </c>
      <c r="Y171" s="214" t="s">
        <v>109</v>
      </c>
      <c r="Z171" s="214" t="s">
        <v>46</v>
      </c>
      <c r="AA171" s="214">
        <v>0</v>
      </c>
    </row>
    <row r="172" spans="1:35" s="232" customFormat="1" ht="90" x14ac:dyDescent="0.25">
      <c r="A172" s="231">
        <v>162</v>
      </c>
      <c r="B172" s="214" t="s">
        <v>71</v>
      </c>
      <c r="C172" s="214" t="s">
        <v>53</v>
      </c>
      <c r="D172" s="214" t="s">
        <v>72</v>
      </c>
      <c r="E172" s="214" t="s">
        <v>73</v>
      </c>
      <c r="F172" s="219" t="s">
        <v>585</v>
      </c>
      <c r="G172" s="219" t="s">
        <v>586</v>
      </c>
      <c r="H172" s="214" t="s">
        <v>45</v>
      </c>
      <c r="I172" s="214">
        <v>11.75</v>
      </c>
      <c r="J172" s="219" t="s">
        <v>74</v>
      </c>
      <c r="K172" s="214"/>
      <c r="L172" s="214"/>
      <c r="M172" s="214">
        <v>165</v>
      </c>
      <c r="N172" s="214">
        <v>0</v>
      </c>
      <c r="O172" s="214">
        <v>0</v>
      </c>
      <c r="P172" s="214">
        <v>165</v>
      </c>
      <c r="Q172" s="214">
        <v>0</v>
      </c>
      <c r="R172" s="214">
        <v>0</v>
      </c>
      <c r="S172" s="214">
        <v>0</v>
      </c>
      <c r="T172" s="214">
        <v>165</v>
      </c>
      <c r="U172" s="351">
        <v>0</v>
      </c>
      <c r="V172" s="214">
        <v>33</v>
      </c>
      <c r="W172" s="214"/>
      <c r="X172" s="219" t="s">
        <v>587</v>
      </c>
      <c r="Y172" s="214" t="s">
        <v>109</v>
      </c>
      <c r="Z172" s="214" t="s">
        <v>46</v>
      </c>
      <c r="AA172" s="214">
        <v>0</v>
      </c>
    </row>
    <row r="173" spans="1:35" s="232" customFormat="1" ht="75" x14ac:dyDescent="0.25">
      <c r="A173" s="231">
        <v>163</v>
      </c>
      <c r="B173" s="214" t="s">
        <v>47</v>
      </c>
      <c r="C173" s="214" t="s">
        <v>53</v>
      </c>
      <c r="D173" s="214" t="s">
        <v>88</v>
      </c>
      <c r="E173" s="214" t="s">
        <v>73</v>
      </c>
      <c r="F173" s="214" t="s">
        <v>588</v>
      </c>
      <c r="G173" s="219" t="s">
        <v>589</v>
      </c>
      <c r="H173" s="214" t="s">
        <v>45</v>
      </c>
      <c r="I173" s="214">
        <v>3.5830000000000002</v>
      </c>
      <c r="J173" s="219" t="s">
        <v>74</v>
      </c>
      <c r="K173" s="214"/>
      <c r="L173" s="214"/>
      <c r="M173" s="214">
        <v>45</v>
      </c>
      <c r="N173" s="214">
        <v>0</v>
      </c>
      <c r="O173" s="214">
        <v>0</v>
      </c>
      <c r="P173" s="214">
        <v>45</v>
      </c>
      <c r="Q173" s="214">
        <v>0</v>
      </c>
      <c r="R173" s="214">
        <v>0</v>
      </c>
      <c r="S173" s="214">
        <v>0</v>
      </c>
      <c r="T173" s="214">
        <v>45</v>
      </c>
      <c r="U173" s="351">
        <v>0</v>
      </c>
      <c r="V173" s="214">
        <v>15</v>
      </c>
      <c r="W173" s="214"/>
      <c r="X173" s="219" t="s">
        <v>590</v>
      </c>
      <c r="Y173" s="214" t="s">
        <v>109</v>
      </c>
      <c r="Z173" s="214" t="s">
        <v>46</v>
      </c>
      <c r="AA173" s="214">
        <v>0</v>
      </c>
    </row>
    <row r="174" spans="1:35" s="232" customFormat="1" ht="60" x14ac:dyDescent="0.25">
      <c r="A174" s="231">
        <v>164</v>
      </c>
      <c r="B174" s="214" t="s">
        <v>47</v>
      </c>
      <c r="C174" s="214" t="s">
        <v>53</v>
      </c>
      <c r="D174" s="214" t="s">
        <v>299</v>
      </c>
      <c r="E174" s="214" t="s">
        <v>42</v>
      </c>
      <c r="F174" s="214" t="s">
        <v>591</v>
      </c>
      <c r="G174" s="219" t="s">
        <v>592</v>
      </c>
      <c r="H174" s="214" t="s">
        <v>45</v>
      </c>
      <c r="I174" s="214">
        <v>2.5830000000000002</v>
      </c>
      <c r="J174" s="219" t="s">
        <v>74</v>
      </c>
      <c r="K174" s="214"/>
      <c r="L174" s="214"/>
      <c r="M174" s="214">
        <v>82</v>
      </c>
      <c r="N174" s="214">
        <v>0</v>
      </c>
      <c r="O174" s="214">
        <v>0</v>
      </c>
      <c r="P174" s="214">
        <v>82</v>
      </c>
      <c r="Q174" s="214">
        <v>0</v>
      </c>
      <c r="R174" s="214">
        <v>0</v>
      </c>
      <c r="S174" s="214">
        <v>0</v>
      </c>
      <c r="T174" s="214">
        <v>82</v>
      </c>
      <c r="U174" s="351">
        <v>0</v>
      </c>
      <c r="V174" s="214">
        <v>22</v>
      </c>
      <c r="W174" s="214"/>
      <c r="X174" s="219" t="s">
        <v>593</v>
      </c>
      <c r="Y174" s="214" t="s">
        <v>109</v>
      </c>
      <c r="Z174" s="214" t="s">
        <v>46</v>
      </c>
      <c r="AA174" s="214">
        <v>0</v>
      </c>
    </row>
    <row r="175" spans="1:35" s="286" customFormat="1" ht="45" x14ac:dyDescent="0.25">
      <c r="A175" s="283">
        <v>165</v>
      </c>
      <c r="B175" s="287" t="s">
        <v>71</v>
      </c>
      <c r="C175" s="288" t="s">
        <v>53</v>
      </c>
      <c r="D175" s="288" t="s">
        <v>514</v>
      </c>
      <c r="E175" s="288" t="s">
        <v>73</v>
      </c>
      <c r="F175" s="288" t="s">
        <v>595</v>
      </c>
      <c r="G175" s="288" t="s">
        <v>609</v>
      </c>
      <c r="H175" s="288" t="s">
        <v>75</v>
      </c>
      <c r="I175" s="289">
        <v>2</v>
      </c>
      <c r="J175" s="288" t="s">
        <v>82</v>
      </c>
      <c r="K175" s="288"/>
      <c r="L175" s="288"/>
      <c r="M175" s="288">
        <v>92</v>
      </c>
      <c r="N175" s="288">
        <v>0</v>
      </c>
      <c r="O175" s="19">
        <v>0</v>
      </c>
      <c r="P175" s="288">
        <v>92</v>
      </c>
      <c r="Q175" s="288">
        <v>0</v>
      </c>
      <c r="R175" s="288">
        <v>0</v>
      </c>
      <c r="S175" s="288">
        <v>0</v>
      </c>
      <c r="T175" s="288">
        <v>92</v>
      </c>
      <c r="U175" s="346">
        <v>0</v>
      </c>
      <c r="V175" s="288">
        <v>12</v>
      </c>
      <c r="W175" s="288"/>
      <c r="X175" s="295"/>
      <c r="Y175" s="295"/>
      <c r="Z175" s="295"/>
      <c r="AA175" s="295">
        <v>1</v>
      </c>
      <c r="AC175" s="286">
        <f t="shared" ref="AC175:AC182" si="71">M175*I175</f>
        <v>184</v>
      </c>
      <c r="AF175" s="286">
        <f t="shared" ref="AF175:AF182" si="72">T175*I175+U175*I175</f>
        <v>184</v>
      </c>
      <c r="AG175" s="286">
        <f t="shared" ref="AG175:AG182" si="73">S175*I175</f>
        <v>0</v>
      </c>
    </row>
    <row r="176" spans="1:35" s="286" customFormat="1" ht="60" x14ac:dyDescent="0.25">
      <c r="A176" s="283">
        <v>166</v>
      </c>
      <c r="B176" s="305" t="s">
        <v>71</v>
      </c>
      <c r="C176" s="305" t="s">
        <v>53</v>
      </c>
      <c r="D176" s="305" t="s">
        <v>594</v>
      </c>
      <c r="E176" s="305">
        <v>0.38</v>
      </c>
      <c r="F176" s="307" t="s">
        <v>595</v>
      </c>
      <c r="G176" s="307" t="s">
        <v>596</v>
      </c>
      <c r="H176" s="305" t="s">
        <v>75</v>
      </c>
      <c r="I176" s="306">
        <v>1.333</v>
      </c>
      <c r="J176" s="305" t="s">
        <v>74</v>
      </c>
      <c r="K176" s="305"/>
      <c r="L176" s="305"/>
      <c r="M176" s="305">
        <v>12</v>
      </c>
      <c r="N176" s="305">
        <v>0</v>
      </c>
      <c r="O176" s="214">
        <v>0</v>
      </c>
      <c r="P176" s="305">
        <v>12</v>
      </c>
      <c r="Q176" s="305">
        <v>0</v>
      </c>
      <c r="R176" s="305">
        <v>0</v>
      </c>
      <c r="S176" s="305">
        <v>0</v>
      </c>
      <c r="T176" s="305">
        <v>12</v>
      </c>
      <c r="U176" s="351">
        <v>0</v>
      </c>
      <c r="V176" s="305">
        <v>24</v>
      </c>
      <c r="W176" s="305"/>
      <c r="X176" s="307"/>
      <c r="Y176" s="305"/>
      <c r="Z176" s="305"/>
      <c r="AA176" s="305">
        <v>1</v>
      </c>
      <c r="AC176" s="286">
        <f t="shared" si="71"/>
        <v>15.995999999999999</v>
      </c>
      <c r="AF176" s="286">
        <f t="shared" si="72"/>
        <v>15.995999999999999</v>
      </c>
      <c r="AG176" s="286">
        <f t="shared" si="73"/>
        <v>0</v>
      </c>
    </row>
    <row r="177" spans="1:35" s="286" customFormat="1" ht="60" x14ac:dyDescent="0.25">
      <c r="A177" s="283">
        <v>167</v>
      </c>
      <c r="B177" s="305" t="s">
        <v>71</v>
      </c>
      <c r="C177" s="305" t="s">
        <v>53</v>
      </c>
      <c r="D177" s="305" t="s">
        <v>597</v>
      </c>
      <c r="E177" s="305">
        <v>0.38</v>
      </c>
      <c r="F177" s="307" t="s">
        <v>598</v>
      </c>
      <c r="G177" s="307" t="s">
        <v>610</v>
      </c>
      <c r="H177" s="305" t="s">
        <v>75</v>
      </c>
      <c r="I177" s="306">
        <v>2.3330000000000002</v>
      </c>
      <c r="J177" s="305" t="s">
        <v>74</v>
      </c>
      <c r="K177" s="305"/>
      <c r="L177" s="305"/>
      <c r="M177" s="305">
        <v>6</v>
      </c>
      <c r="N177" s="305">
        <v>0</v>
      </c>
      <c r="O177" s="214">
        <v>0</v>
      </c>
      <c r="P177" s="305">
        <v>6</v>
      </c>
      <c r="Q177" s="305">
        <v>0</v>
      </c>
      <c r="R177" s="305">
        <v>0</v>
      </c>
      <c r="S177" s="305">
        <v>0</v>
      </c>
      <c r="T177" s="305">
        <v>6</v>
      </c>
      <c r="U177" s="351">
        <v>0</v>
      </c>
      <c r="V177" s="305">
        <v>12</v>
      </c>
      <c r="W177" s="305"/>
      <c r="X177" s="307"/>
      <c r="Y177" s="305"/>
      <c r="Z177" s="305"/>
      <c r="AA177" s="305">
        <v>1</v>
      </c>
      <c r="AC177" s="286">
        <f t="shared" si="71"/>
        <v>13.998000000000001</v>
      </c>
      <c r="AF177" s="286">
        <f t="shared" si="72"/>
        <v>13.998000000000001</v>
      </c>
      <c r="AG177" s="286">
        <f t="shared" si="73"/>
        <v>0</v>
      </c>
    </row>
    <row r="178" spans="1:35" s="286" customFormat="1" ht="45" x14ac:dyDescent="0.25">
      <c r="A178" s="283">
        <v>168</v>
      </c>
      <c r="B178" s="305" t="s">
        <v>71</v>
      </c>
      <c r="C178" s="305" t="s">
        <v>53</v>
      </c>
      <c r="D178" s="305" t="s">
        <v>599</v>
      </c>
      <c r="E178" s="305">
        <v>0.38</v>
      </c>
      <c r="F178" s="307" t="s">
        <v>600</v>
      </c>
      <c r="G178" s="307" t="s">
        <v>601</v>
      </c>
      <c r="H178" s="305" t="s">
        <v>75</v>
      </c>
      <c r="I178" s="306">
        <v>2</v>
      </c>
      <c r="J178" s="305" t="s">
        <v>74</v>
      </c>
      <c r="K178" s="305"/>
      <c r="L178" s="305"/>
      <c r="M178" s="305">
        <v>9</v>
      </c>
      <c r="N178" s="305">
        <v>0</v>
      </c>
      <c r="O178" s="214">
        <v>0</v>
      </c>
      <c r="P178" s="305">
        <v>9</v>
      </c>
      <c r="Q178" s="305">
        <v>0</v>
      </c>
      <c r="R178" s="305">
        <v>0</v>
      </c>
      <c r="S178" s="305">
        <v>0</v>
      </c>
      <c r="T178" s="305">
        <v>9</v>
      </c>
      <c r="U178" s="351">
        <v>0</v>
      </c>
      <c r="V178" s="305">
        <v>12</v>
      </c>
      <c r="W178" s="305"/>
      <c r="X178" s="307"/>
      <c r="Y178" s="305"/>
      <c r="Z178" s="305"/>
      <c r="AA178" s="305">
        <v>1</v>
      </c>
      <c r="AC178" s="286">
        <f t="shared" si="71"/>
        <v>18</v>
      </c>
      <c r="AF178" s="286">
        <f t="shared" si="72"/>
        <v>18</v>
      </c>
      <c r="AG178" s="286">
        <f t="shared" si="73"/>
        <v>0</v>
      </c>
    </row>
    <row r="179" spans="1:35" s="286" customFormat="1" ht="60" x14ac:dyDescent="0.25">
      <c r="A179" s="283">
        <v>169</v>
      </c>
      <c r="B179" s="305" t="s">
        <v>71</v>
      </c>
      <c r="C179" s="305" t="s">
        <v>53</v>
      </c>
      <c r="D179" s="305" t="s">
        <v>611</v>
      </c>
      <c r="E179" s="305" t="s">
        <v>73</v>
      </c>
      <c r="F179" s="305" t="s">
        <v>612</v>
      </c>
      <c r="G179" s="305" t="s">
        <v>613</v>
      </c>
      <c r="H179" s="305" t="s">
        <v>75</v>
      </c>
      <c r="I179" s="306">
        <v>6</v>
      </c>
      <c r="J179" s="305" t="s">
        <v>74</v>
      </c>
      <c r="K179" s="305"/>
      <c r="L179" s="305"/>
      <c r="M179" s="305">
        <v>6</v>
      </c>
      <c r="N179" s="305">
        <v>0</v>
      </c>
      <c r="O179" s="214">
        <v>0</v>
      </c>
      <c r="P179" s="305">
        <v>6</v>
      </c>
      <c r="Q179" s="305">
        <v>0</v>
      </c>
      <c r="R179" s="305">
        <v>0</v>
      </c>
      <c r="S179" s="305">
        <v>0</v>
      </c>
      <c r="T179" s="305">
        <v>6</v>
      </c>
      <c r="U179" s="351">
        <v>0</v>
      </c>
      <c r="V179" s="305">
        <v>12</v>
      </c>
      <c r="W179" s="305"/>
      <c r="X179" s="307"/>
      <c r="Y179" s="305"/>
      <c r="Z179" s="305"/>
      <c r="AA179" s="305">
        <v>1</v>
      </c>
      <c r="AC179" s="286">
        <f t="shared" si="71"/>
        <v>36</v>
      </c>
      <c r="AF179" s="286">
        <f t="shared" si="72"/>
        <v>36</v>
      </c>
      <c r="AG179" s="286">
        <f t="shared" si="73"/>
        <v>0</v>
      </c>
    </row>
    <row r="180" spans="1:35" s="286" customFormat="1" ht="60" x14ac:dyDescent="0.25">
      <c r="A180" s="283">
        <v>170</v>
      </c>
      <c r="B180" s="305" t="s">
        <v>47</v>
      </c>
      <c r="C180" s="305" t="s">
        <v>53</v>
      </c>
      <c r="D180" s="305" t="s">
        <v>614</v>
      </c>
      <c r="E180" s="305" t="s">
        <v>73</v>
      </c>
      <c r="F180" s="307" t="s">
        <v>612</v>
      </c>
      <c r="G180" s="307" t="s">
        <v>615</v>
      </c>
      <c r="H180" s="305" t="s">
        <v>75</v>
      </c>
      <c r="I180" s="306">
        <v>3</v>
      </c>
      <c r="J180" s="305" t="s">
        <v>74</v>
      </c>
      <c r="K180" s="305"/>
      <c r="L180" s="305"/>
      <c r="M180" s="305">
        <v>12</v>
      </c>
      <c r="N180" s="305">
        <v>0</v>
      </c>
      <c r="O180" s="305">
        <v>0</v>
      </c>
      <c r="P180" s="305">
        <v>12</v>
      </c>
      <c r="Q180" s="305">
        <v>0</v>
      </c>
      <c r="R180" s="305">
        <v>0</v>
      </c>
      <c r="S180" s="305">
        <v>0</v>
      </c>
      <c r="T180" s="305">
        <v>12</v>
      </c>
      <c r="U180" s="305">
        <v>0</v>
      </c>
      <c r="V180" s="305">
        <v>22</v>
      </c>
      <c r="W180" s="305"/>
      <c r="X180" s="307"/>
      <c r="Y180" s="305"/>
      <c r="Z180" s="305"/>
      <c r="AA180" s="305">
        <v>1</v>
      </c>
      <c r="AC180" s="286">
        <f t="shared" si="71"/>
        <v>36</v>
      </c>
      <c r="AF180" s="286">
        <f t="shared" si="72"/>
        <v>36</v>
      </c>
      <c r="AG180" s="286">
        <f t="shared" si="73"/>
        <v>0</v>
      </c>
      <c r="AI180" s="286">
        <f>T180*I180+U180*I180</f>
        <v>36</v>
      </c>
    </row>
    <row r="181" spans="1:35" s="286" customFormat="1" ht="45" x14ac:dyDescent="0.25">
      <c r="A181" s="283">
        <v>171</v>
      </c>
      <c r="B181" s="305" t="s">
        <v>71</v>
      </c>
      <c r="C181" s="305" t="s">
        <v>53</v>
      </c>
      <c r="D181" s="305" t="s">
        <v>616</v>
      </c>
      <c r="E181" s="305" t="s">
        <v>73</v>
      </c>
      <c r="F181" s="305" t="s">
        <v>617</v>
      </c>
      <c r="G181" s="305" t="s">
        <v>618</v>
      </c>
      <c r="H181" s="305" t="s">
        <v>75</v>
      </c>
      <c r="I181" s="306">
        <v>1</v>
      </c>
      <c r="J181" s="305" t="s">
        <v>74</v>
      </c>
      <c r="K181" s="305"/>
      <c r="L181" s="305"/>
      <c r="M181" s="305">
        <v>5</v>
      </c>
      <c r="N181" s="305">
        <v>0</v>
      </c>
      <c r="O181" s="214">
        <v>0</v>
      </c>
      <c r="P181" s="305">
        <v>5</v>
      </c>
      <c r="Q181" s="305">
        <v>0</v>
      </c>
      <c r="R181" s="305">
        <v>0</v>
      </c>
      <c r="S181" s="305">
        <v>0</v>
      </c>
      <c r="T181" s="305">
        <v>5</v>
      </c>
      <c r="U181" s="351">
        <v>0</v>
      </c>
      <c r="V181" s="305">
        <v>12</v>
      </c>
      <c r="W181" s="305"/>
      <c r="X181" s="307"/>
      <c r="Y181" s="305"/>
      <c r="Z181" s="305"/>
      <c r="AA181" s="305">
        <v>1</v>
      </c>
      <c r="AC181" s="286">
        <f t="shared" si="71"/>
        <v>5</v>
      </c>
      <c r="AF181" s="286">
        <f t="shared" si="72"/>
        <v>5</v>
      </c>
      <c r="AG181" s="286">
        <f t="shared" si="73"/>
        <v>0</v>
      </c>
    </row>
    <row r="182" spans="1:35" s="286" customFormat="1" ht="45" x14ac:dyDescent="0.25">
      <c r="A182" s="283">
        <v>172</v>
      </c>
      <c r="B182" s="305" t="s">
        <v>71</v>
      </c>
      <c r="C182" s="305" t="s">
        <v>53</v>
      </c>
      <c r="D182" s="305" t="s">
        <v>619</v>
      </c>
      <c r="E182" s="305">
        <v>0.38</v>
      </c>
      <c r="F182" s="307" t="s">
        <v>618</v>
      </c>
      <c r="G182" s="307" t="s">
        <v>620</v>
      </c>
      <c r="H182" s="305" t="s">
        <v>75</v>
      </c>
      <c r="I182" s="306">
        <v>2</v>
      </c>
      <c r="J182" s="305" t="s">
        <v>74</v>
      </c>
      <c r="K182" s="305"/>
      <c r="L182" s="305"/>
      <c r="M182" s="305">
        <v>12</v>
      </c>
      <c r="N182" s="305">
        <v>0</v>
      </c>
      <c r="O182" s="214">
        <v>0</v>
      </c>
      <c r="P182" s="305">
        <v>12</v>
      </c>
      <c r="Q182" s="305">
        <v>0</v>
      </c>
      <c r="R182" s="305">
        <v>0</v>
      </c>
      <c r="S182" s="305">
        <v>0</v>
      </c>
      <c r="T182" s="305">
        <v>12</v>
      </c>
      <c r="U182" s="351">
        <v>0</v>
      </c>
      <c r="V182" s="305">
        <v>22</v>
      </c>
      <c r="W182" s="305"/>
      <c r="X182" s="307"/>
      <c r="Y182" s="305"/>
      <c r="Z182" s="305"/>
      <c r="AA182" s="305">
        <v>1</v>
      </c>
      <c r="AC182" s="286">
        <f t="shared" si="71"/>
        <v>24</v>
      </c>
      <c r="AF182" s="286">
        <f t="shared" si="72"/>
        <v>24</v>
      </c>
      <c r="AG182" s="286">
        <f t="shared" si="73"/>
        <v>0</v>
      </c>
    </row>
    <row r="183" spans="1:35" s="261" customFormat="1" ht="45" x14ac:dyDescent="0.25">
      <c r="A183" s="83">
        <v>173</v>
      </c>
      <c r="B183" s="122" t="s">
        <v>39</v>
      </c>
      <c r="C183" s="122" t="s">
        <v>40</v>
      </c>
      <c r="D183" s="122" t="s">
        <v>621</v>
      </c>
      <c r="E183" s="122" t="s">
        <v>42</v>
      </c>
      <c r="F183" s="122" t="s">
        <v>622</v>
      </c>
      <c r="G183" s="122" t="s">
        <v>623</v>
      </c>
      <c r="H183" s="122" t="s">
        <v>45</v>
      </c>
      <c r="I183" s="122">
        <v>20</v>
      </c>
      <c r="J183" s="122" t="s">
        <v>74</v>
      </c>
      <c r="K183" s="122"/>
      <c r="L183" s="122"/>
      <c r="M183" s="122">
        <v>38</v>
      </c>
      <c r="N183" s="122">
        <v>0</v>
      </c>
      <c r="O183" s="122">
        <v>0</v>
      </c>
      <c r="P183" s="122">
        <v>0</v>
      </c>
      <c r="Q183" s="122">
        <v>0</v>
      </c>
      <c r="R183" s="122">
        <v>0</v>
      </c>
      <c r="S183" s="122">
        <v>0</v>
      </c>
      <c r="T183" s="122">
        <v>0</v>
      </c>
      <c r="U183" s="122">
        <v>38</v>
      </c>
      <c r="V183" s="122">
        <v>22</v>
      </c>
      <c r="W183" s="122"/>
      <c r="X183" s="123" t="s">
        <v>624</v>
      </c>
      <c r="Y183" s="262" t="s">
        <v>70</v>
      </c>
      <c r="Z183" s="122" t="s">
        <v>58</v>
      </c>
      <c r="AA183" s="122">
        <v>1</v>
      </c>
      <c r="AB183" s="261">
        <f t="shared" ref="AB183" si="74">M183*I183</f>
        <v>760</v>
      </c>
      <c r="AD183" s="261">
        <f t="shared" ref="AD183" si="75">T183*I183+U183*I183</f>
        <v>760</v>
      </c>
      <c r="AE183" s="261">
        <f t="shared" ref="AE183" si="76">S183*I183</f>
        <v>0</v>
      </c>
    </row>
    <row r="184" spans="1:35" s="232" customFormat="1" ht="90" x14ac:dyDescent="0.25">
      <c r="A184" s="231">
        <v>174</v>
      </c>
      <c r="B184" s="214" t="s">
        <v>71</v>
      </c>
      <c r="C184" s="214" t="s">
        <v>53</v>
      </c>
      <c r="D184" s="214" t="s">
        <v>72</v>
      </c>
      <c r="E184" s="214" t="s">
        <v>73</v>
      </c>
      <c r="F184" s="214" t="s">
        <v>625</v>
      </c>
      <c r="G184" s="214" t="s">
        <v>626</v>
      </c>
      <c r="H184" s="214" t="s">
        <v>45</v>
      </c>
      <c r="I184" s="214">
        <v>0.27</v>
      </c>
      <c r="J184" s="214" t="s">
        <v>74</v>
      </c>
      <c r="K184" s="214"/>
      <c r="L184" s="214"/>
      <c r="M184" s="214">
        <v>165</v>
      </c>
      <c r="N184" s="214">
        <v>0</v>
      </c>
      <c r="O184" s="214">
        <v>0</v>
      </c>
      <c r="P184" s="214">
        <v>165</v>
      </c>
      <c r="Q184" s="214">
        <v>0</v>
      </c>
      <c r="R184" s="214">
        <v>0</v>
      </c>
      <c r="S184" s="214">
        <v>0</v>
      </c>
      <c r="T184" s="214">
        <v>165</v>
      </c>
      <c r="U184" s="351">
        <v>0</v>
      </c>
      <c r="V184" s="214">
        <v>32</v>
      </c>
      <c r="W184" s="214"/>
      <c r="X184" s="219" t="s">
        <v>627</v>
      </c>
      <c r="Y184" s="214" t="s">
        <v>109</v>
      </c>
      <c r="Z184" s="214" t="s">
        <v>46</v>
      </c>
      <c r="AA184" s="214">
        <v>0</v>
      </c>
    </row>
    <row r="185" spans="1:35" s="286" customFormat="1" ht="45" x14ac:dyDescent="0.25">
      <c r="A185" s="283">
        <v>175</v>
      </c>
      <c r="B185" s="305" t="s">
        <v>71</v>
      </c>
      <c r="C185" s="305" t="s">
        <v>53</v>
      </c>
      <c r="D185" s="305" t="s">
        <v>628</v>
      </c>
      <c r="E185" s="305">
        <v>0.38</v>
      </c>
      <c r="F185" s="307" t="s">
        <v>629</v>
      </c>
      <c r="G185" s="307" t="s">
        <v>630</v>
      </c>
      <c r="H185" s="305" t="s">
        <v>75</v>
      </c>
      <c r="I185" s="306">
        <v>1.5</v>
      </c>
      <c r="J185" s="305" t="s">
        <v>74</v>
      </c>
      <c r="K185" s="305"/>
      <c r="L185" s="305"/>
      <c r="M185" s="305">
        <v>12</v>
      </c>
      <c r="N185" s="305">
        <v>0</v>
      </c>
      <c r="O185" s="214">
        <v>0</v>
      </c>
      <c r="P185" s="305">
        <v>12</v>
      </c>
      <c r="Q185" s="305">
        <v>0</v>
      </c>
      <c r="R185" s="305">
        <v>0</v>
      </c>
      <c r="S185" s="305">
        <v>0</v>
      </c>
      <c r="T185" s="305">
        <v>12</v>
      </c>
      <c r="U185" s="351">
        <v>0</v>
      </c>
      <c r="V185" s="305">
        <v>22</v>
      </c>
      <c r="W185" s="305"/>
      <c r="X185" s="307"/>
      <c r="Y185" s="305"/>
      <c r="Z185" s="305"/>
      <c r="AA185" s="305">
        <v>1</v>
      </c>
      <c r="AC185" s="286">
        <f t="shared" ref="AC185" si="77">M185*I185</f>
        <v>18</v>
      </c>
      <c r="AF185" s="286">
        <f t="shared" ref="AF185" si="78">T185*I185+U185*I185</f>
        <v>18</v>
      </c>
      <c r="AG185" s="286">
        <f>S185*I185</f>
        <v>0</v>
      </c>
    </row>
    <row r="186" spans="1:35" s="232" customFormat="1" ht="45" x14ac:dyDescent="0.25">
      <c r="A186" s="231">
        <v>176</v>
      </c>
      <c r="B186" s="214" t="s">
        <v>71</v>
      </c>
      <c r="C186" s="214" t="s">
        <v>53</v>
      </c>
      <c r="D186" s="214" t="s">
        <v>631</v>
      </c>
      <c r="E186" s="214" t="s">
        <v>550</v>
      </c>
      <c r="F186" s="214" t="s">
        <v>632</v>
      </c>
      <c r="G186" s="214" t="s">
        <v>633</v>
      </c>
      <c r="H186" s="214" t="s">
        <v>45</v>
      </c>
      <c r="I186" s="214">
        <v>1.62</v>
      </c>
      <c r="J186" s="214" t="s">
        <v>74</v>
      </c>
      <c r="K186" s="214"/>
      <c r="L186" s="214"/>
      <c r="M186" s="214">
        <v>165</v>
      </c>
      <c r="N186" s="214">
        <v>0</v>
      </c>
      <c r="O186" s="214">
        <v>0</v>
      </c>
      <c r="P186" s="214">
        <v>165</v>
      </c>
      <c r="Q186" s="214">
        <v>0</v>
      </c>
      <c r="R186" s="214">
        <v>0</v>
      </c>
      <c r="S186" s="214">
        <v>0</v>
      </c>
      <c r="T186" s="214">
        <v>165</v>
      </c>
      <c r="U186" s="351">
        <v>0</v>
      </c>
      <c r="V186" s="214"/>
      <c r="W186" s="214"/>
      <c r="X186" s="219" t="s">
        <v>634</v>
      </c>
      <c r="Y186" s="214" t="s">
        <v>635</v>
      </c>
      <c r="Z186" s="214" t="s">
        <v>46</v>
      </c>
      <c r="AA186" s="214">
        <v>0</v>
      </c>
    </row>
    <row r="187" spans="1:35" s="232" customFormat="1" ht="45" x14ac:dyDescent="0.25">
      <c r="A187" s="231">
        <v>177</v>
      </c>
      <c r="B187" s="214" t="s">
        <v>39</v>
      </c>
      <c r="C187" s="214" t="s">
        <v>147</v>
      </c>
      <c r="D187" s="214" t="s">
        <v>636</v>
      </c>
      <c r="E187" s="214" t="s">
        <v>42</v>
      </c>
      <c r="F187" s="214" t="s">
        <v>637</v>
      </c>
      <c r="G187" s="214" t="s">
        <v>638</v>
      </c>
      <c r="H187" s="214" t="s">
        <v>45</v>
      </c>
      <c r="I187" s="214">
        <v>0.33</v>
      </c>
      <c r="J187" s="214" t="s">
        <v>74</v>
      </c>
      <c r="K187" s="214"/>
      <c r="L187" s="214"/>
      <c r="M187" s="214">
        <v>44</v>
      </c>
      <c r="N187" s="214">
        <v>0</v>
      </c>
      <c r="O187" s="214">
        <v>0</v>
      </c>
      <c r="P187" s="214">
        <v>10</v>
      </c>
      <c r="Q187" s="214">
        <v>0</v>
      </c>
      <c r="R187" s="214">
        <v>0</v>
      </c>
      <c r="S187" s="214">
        <v>0</v>
      </c>
      <c r="T187" s="214">
        <v>10</v>
      </c>
      <c r="U187" s="351">
        <v>34</v>
      </c>
      <c r="V187" s="214"/>
      <c r="W187" s="214"/>
      <c r="X187" s="219" t="s">
        <v>639</v>
      </c>
      <c r="Y187" s="214" t="s">
        <v>109</v>
      </c>
      <c r="Z187" s="214" t="s">
        <v>46</v>
      </c>
      <c r="AA187" s="214">
        <v>0</v>
      </c>
    </row>
    <row r="188" spans="1:35" s="232" customFormat="1" ht="45" x14ac:dyDescent="0.25">
      <c r="A188" s="231">
        <v>178</v>
      </c>
      <c r="B188" s="214" t="s">
        <v>39</v>
      </c>
      <c r="C188" s="214" t="s">
        <v>147</v>
      </c>
      <c r="D188" s="219" t="s">
        <v>640</v>
      </c>
      <c r="E188" s="214" t="s">
        <v>42</v>
      </c>
      <c r="F188" s="214" t="s">
        <v>638</v>
      </c>
      <c r="G188" s="219" t="s">
        <v>641</v>
      </c>
      <c r="H188" s="214" t="s">
        <v>45</v>
      </c>
      <c r="I188" s="243">
        <v>5</v>
      </c>
      <c r="J188" s="214" t="s">
        <v>74</v>
      </c>
      <c r="K188" s="214"/>
      <c r="L188" s="214"/>
      <c r="M188" s="214">
        <v>35</v>
      </c>
      <c r="N188" s="214">
        <v>0</v>
      </c>
      <c r="O188" s="214">
        <v>0</v>
      </c>
      <c r="P188" s="214">
        <v>0</v>
      </c>
      <c r="Q188" s="214">
        <v>0</v>
      </c>
      <c r="R188" s="214">
        <v>0</v>
      </c>
      <c r="S188" s="214">
        <v>0</v>
      </c>
      <c r="T188" s="214">
        <v>1</v>
      </c>
      <c r="U188" s="351">
        <v>34</v>
      </c>
      <c r="V188" s="214"/>
      <c r="W188" s="214"/>
      <c r="X188" s="219" t="s">
        <v>642</v>
      </c>
      <c r="Y188" s="214" t="s">
        <v>109</v>
      </c>
      <c r="Z188" s="214" t="s">
        <v>46</v>
      </c>
      <c r="AA188" s="214">
        <v>0</v>
      </c>
    </row>
    <row r="189" spans="1:35" s="232" customFormat="1" ht="45" x14ac:dyDescent="0.25">
      <c r="A189" s="231">
        <v>179</v>
      </c>
      <c r="B189" s="214" t="s">
        <v>71</v>
      </c>
      <c r="C189" s="214" t="s">
        <v>53</v>
      </c>
      <c r="D189" s="214" t="s">
        <v>643</v>
      </c>
      <c r="E189" s="214" t="s">
        <v>50</v>
      </c>
      <c r="F189" s="214" t="s">
        <v>644</v>
      </c>
      <c r="G189" s="219" t="s">
        <v>645</v>
      </c>
      <c r="H189" s="214" t="s">
        <v>45</v>
      </c>
      <c r="I189" s="243">
        <v>2.2000000000000002</v>
      </c>
      <c r="J189" s="214" t="s">
        <v>74</v>
      </c>
      <c r="K189" s="214"/>
      <c r="L189" s="214"/>
      <c r="M189" s="214">
        <v>15</v>
      </c>
      <c r="N189" s="214">
        <v>0</v>
      </c>
      <c r="O189" s="214">
        <v>0</v>
      </c>
      <c r="P189" s="214">
        <v>15</v>
      </c>
      <c r="Q189" s="214">
        <v>0</v>
      </c>
      <c r="R189" s="214">
        <v>0</v>
      </c>
      <c r="S189" s="214">
        <v>0</v>
      </c>
      <c r="T189" s="214">
        <v>15</v>
      </c>
      <c r="U189" s="351">
        <v>0</v>
      </c>
      <c r="V189" s="214"/>
      <c r="W189" s="214"/>
      <c r="X189" s="219" t="s">
        <v>646</v>
      </c>
      <c r="Y189" s="219" t="s">
        <v>647</v>
      </c>
      <c r="Z189" s="214" t="s">
        <v>58</v>
      </c>
      <c r="AA189" s="214">
        <v>0</v>
      </c>
    </row>
    <row r="190" spans="1:35" s="286" customFormat="1" ht="60" x14ac:dyDescent="0.25">
      <c r="A190" s="283">
        <v>180</v>
      </c>
      <c r="B190" s="305" t="s">
        <v>71</v>
      </c>
      <c r="C190" s="305" t="s">
        <v>53</v>
      </c>
      <c r="D190" s="305" t="s">
        <v>648</v>
      </c>
      <c r="E190" s="305">
        <v>0.38</v>
      </c>
      <c r="F190" s="307" t="s">
        <v>649</v>
      </c>
      <c r="G190" s="307" t="s">
        <v>650</v>
      </c>
      <c r="H190" s="305" t="s">
        <v>75</v>
      </c>
      <c r="I190" s="306">
        <v>0.83299999999999996</v>
      </c>
      <c r="J190" s="305" t="s">
        <v>74</v>
      </c>
      <c r="K190" s="305"/>
      <c r="L190" s="305"/>
      <c r="M190" s="305">
        <v>12</v>
      </c>
      <c r="N190" s="305">
        <v>0</v>
      </c>
      <c r="O190" s="214">
        <v>0</v>
      </c>
      <c r="P190" s="305">
        <v>12</v>
      </c>
      <c r="Q190" s="305">
        <v>0</v>
      </c>
      <c r="R190" s="305">
        <v>0</v>
      </c>
      <c r="S190" s="305">
        <v>0</v>
      </c>
      <c r="T190" s="305">
        <v>12</v>
      </c>
      <c r="U190" s="351">
        <v>0</v>
      </c>
      <c r="V190" s="305">
        <v>22</v>
      </c>
      <c r="W190" s="305"/>
      <c r="X190" s="307"/>
      <c r="Y190" s="305"/>
      <c r="Z190" s="305"/>
      <c r="AA190" s="305">
        <v>1</v>
      </c>
      <c r="AC190" s="286">
        <f t="shared" ref="AC190:AC195" si="79">M190*I190</f>
        <v>9.9959999999999987</v>
      </c>
      <c r="AF190" s="286">
        <f t="shared" ref="AF190:AF200" si="80">T190*I190+U190*I190</f>
        <v>9.9959999999999987</v>
      </c>
      <c r="AG190" s="286">
        <f t="shared" ref="AG190:AG195" si="81">S190*I190</f>
        <v>0</v>
      </c>
    </row>
    <row r="191" spans="1:35" s="286" customFormat="1" ht="45" x14ac:dyDescent="0.25">
      <c r="A191" s="283">
        <v>181</v>
      </c>
      <c r="B191" s="305" t="s">
        <v>71</v>
      </c>
      <c r="C191" s="305" t="s">
        <v>53</v>
      </c>
      <c r="D191" s="305" t="s">
        <v>628</v>
      </c>
      <c r="E191" s="305">
        <v>0.38</v>
      </c>
      <c r="F191" s="307" t="s">
        <v>651</v>
      </c>
      <c r="G191" s="307" t="s">
        <v>652</v>
      </c>
      <c r="H191" s="305" t="s">
        <v>75</v>
      </c>
      <c r="I191" s="306">
        <v>2</v>
      </c>
      <c r="J191" s="305" t="s">
        <v>74</v>
      </c>
      <c r="K191" s="305"/>
      <c r="L191" s="305"/>
      <c r="M191" s="305">
        <v>12</v>
      </c>
      <c r="N191" s="305">
        <v>0</v>
      </c>
      <c r="O191" s="214">
        <v>0</v>
      </c>
      <c r="P191" s="305">
        <v>12</v>
      </c>
      <c r="Q191" s="305">
        <v>0</v>
      </c>
      <c r="R191" s="305">
        <v>0</v>
      </c>
      <c r="S191" s="305">
        <v>0</v>
      </c>
      <c r="T191" s="305">
        <v>12</v>
      </c>
      <c r="U191" s="351">
        <v>0</v>
      </c>
      <c r="V191" s="305">
        <v>22</v>
      </c>
      <c r="W191" s="305"/>
      <c r="X191" s="307"/>
      <c r="Y191" s="305"/>
      <c r="Z191" s="305"/>
      <c r="AA191" s="305">
        <v>1</v>
      </c>
      <c r="AC191" s="286">
        <f t="shared" si="79"/>
        <v>24</v>
      </c>
      <c r="AF191" s="286">
        <f t="shared" si="80"/>
        <v>24</v>
      </c>
      <c r="AG191" s="286">
        <f t="shared" si="81"/>
        <v>0</v>
      </c>
    </row>
    <row r="192" spans="1:35" s="286" customFormat="1" ht="45" x14ac:dyDescent="0.25">
      <c r="A192" s="283">
        <v>182</v>
      </c>
      <c r="B192" s="296" t="s">
        <v>71</v>
      </c>
      <c r="C192" s="297" t="s">
        <v>53</v>
      </c>
      <c r="D192" s="297" t="s">
        <v>110</v>
      </c>
      <c r="E192" s="297" t="s">
        <v>73</v>
      </c>
      <c r="F192" s="307" t="s">
        <v>653</v>
      </c>
      <c r="G192" s="307" t="s">
        <v>654</v>
      </c>
      <c r="H192" s="297" t="s">
        <v>75</v>
      </c>
      <c r="I192" s="289">
        <v>2.1659999999999999</v>
      </c>
      <c r="J192" s="297" t="s">
        <v>82</v>
      </c>
      <c r="K192" s="297"/>
      <c r="L192" s="297"/>
      <c r="M192" s="297">
        <v>136</v>
      </c>
      <c r="N192" s="297">
        <v>0</v>
      </c>
      <c r="O192" s="235">
        <v>0</v>
      </c>
      <c r="P192" s="297">
        <v>136</v>
      </c>
      <c r="Q192" s="297">
        <v>0</v>
      </c>
      <c r="R192" s="297">
        <v>0</v>
      </c>
      <c r="S192" s="297">
        <v>0</v>
      </c>
      <c r="T192" s="297">
        <v>136</v>
      </c>
      <c r="U192" s="348">
        <v>0</v>
      </c>
      <c r="V192" s="297">
        <v>105</v>
      </c>
      <c r="W192" s="297"/>
      <c r="X192" s="298"/>
      <c r="Y192" s="298"/>
      <c r="Z192" s="299"/>
      <c r="AA192" s="300">
        <v>1</v>
      </c>
      <c r="AC192" s="286">
        <f t="shared" si="79"/>
        <v>294.57599999999996</v>
      </c>
      <c r="AF192" s="286">
        <f t="shared" si="80"/>
        <v>294.57599999999996</v>
      </c>
      <c r="AG192" s="286">
        <f t="shared" si="81"/>
        <v>0</v>
      </c>
    </row>
    <row r="193" spans="1:35" s="286" customFormat="1" ht="60" x14ac:dyDescent="0.25">
      <c r="A193" s="283">
        <v>183</v>
      </c>
      <c r="B193" s="305" t="s">
        <v>71</v>
      </c>
      <c r="C193" s="305" t="s">
        <v>53</v>
      </c>
      <c r="D193" s="305" t="s">
        <v>611</v>
      </c>
      <c r="E193" s="305" t="s">
        <v>73</v>
      </c>
      <c r="F193" s="307" t="s">
        <v>655</v>
      </c>
      <c r="G193" s="307" t="s">
        <v>656</v>
      </c>
      <c r="H193" s="305" t="s">
        <v>75</v>
      </c>
      <c r="I193" s="306">
        <v>4.3330000000000002</v>
      </c>
      <c r="J193" s="305" t="s">
        <v>74</v>
      </c>
      <c r="K193" s="305"/>
      <c r="L193" s="305"/>
      <c r="M193" s="305">
        <v>6</v>
      </c>
      <c r="N193" s="305">
        <v>0</v>
      </c>
      <c r="O193" s="214">
        <v>0</v>
      </c>
      <c r="P193" s="305">
        <v>6</v>
      </c>
      <c r="Q193" s="305">
        <v>0</v>
      </c>
      <c r="R193" s="305">
        <v>0</v>
      </c>
      <c r="S193" s="305">
        <v>0</v>
      </c>
      <c r="T193" s="305">
        <v>6</v>
      </c>
      <c r="U193" s="351">
        <v>0</v>
      </c>
      <c r="V193" s="305">
        <v>8</v>
      </c>
      <c r="W193" s="305"/>
      <c r="X193" s="307"/>
      <c r="Y193" s="305"/>
      <c r="Z193" s="305"/>
      <c r="AA193" s="305">
        <v>1</v>
      </c>
      <c r="AC193" s="286">
        <f t="shared" si="79"/>
        <v>25.998000000000001</v>
      </c>
      <c r="AF193" s="286">
        <f t="shared" si="80"/>
        <v>25.998000000000001</v>
      </c>
      <c r="AG193" s="286">
        <f t="shared" si="81"/>
        <v>0</v>
      </c>
    </row>
    <row r="194" spans="1:35" s="286" customFormat="1" ht="45" x14ac:dyDescent="0.25">
      <c r="A194" s="283">
        <v>184</v>
      </c>
      <c r="B194" s="305" t="s">
        <v>71</v>
      </c>
      <c r="C194" s="305" t="s">
        <v>53</v>
      </c>
      <c r="D194" s="307" t="s">
        <v>461</v>
      </c>
      <c r="E194" s="305" t="s">
        <v>73</v>
      </c>
      <c r="F194" s="305" t="s">
        <v>657</v>
      </c>
      <c r="G194" s="305" t="s">
        <v>658</v>
      </c>
      <c r="H194" s="305" t="s">
        <v>75</v>
      </c>
      <c r="I194" s="306">
        <v>2</v>
      </c>
      <c r="J194" s="305" t="s">
        <v>74</v>
      </c>
      <c r="K194" s="305"/>
      <c r="L194" s="305"/>
      <c r="M194" s="305">
        <v>56</v>
      </c>
      <c r="N194" s="305">
        <v>0</v>
      </c>
      <c r="O194" s="214">
        <v>0</v>
      </c>
      <c r="P194" s="305">
        <v>56</v>
      </c>
      <c r="Q194" s="305">
        <v>0</v>
      </c>
      <c r="R194" s="305">
        <v>0</v>
      </c>
      <c r="S194" s="305">
        <v>0</v>
      </c>
      <c r="T194" s="305">
        <v>56</v>
      </c>
      <c r="U194" s="351">
        <v>0</v>
      </c>
      <c r="V194" s="305">
        <v>12</v>
      </c>
      <c r="W194" s="305"/>
      <c r="X194" s="307"/>
      <c r="Y194" s="305"/>
      <c r="Z194" s="305"/>
      <c r="AA194" s="305">
        <v>1</v>
      </c>
      <c r="AC194" s="286">
        <f t="shared" si="79"/>
        <v>112</v>
      </c>
      <c r="AF194" s="286">
        <f t="shared" si="80"/>
        <v>112</v>
      </c>
      <c r="AG194" s="286">
        <f t="shared" si="81"/>
        <v>0</v>
      </c>
    </row>
    <row r="195" spans="1:35" s="286" customFormat="1" ht="45" x14ac:dyDescent="0.25">
      <c r="A195" s="283">
        <v>185</v>
      </c>
      <c r="B195" s="305" t="s">
        <v>71</v>
      </c>
      <c r="C195" s="305" t="s">
        <v>53</v>
      </c>
      <c r="D195" s="307" t="s">
        <v>659</v>
      </c>
      <c r="E195" s="305" t="s">
        <v>50</v>
      </c>
      <c r="F195" s="307" t="s">
        <v>660</v>
      </c>
      <c r="G195" s="307" t="s">
        <v>661</v>
      </c>
      <c r="H195" s="305" t="s">
        <v>75</v>
      </c>
      <c r="I195" s="306">
        <v>2</v>
      </c>
      <c r="J195" s="305" t="s">
        <v>74</v>
      </c>
      <c r="K195" s="305"/>
      <c r="L195" s="305"/>
      <c r="M195" s="305">
        <v>15</v>
      </c>
      <c r="N195" s="305">
        <v>0</v>
      </c>
      <c r="O195" s="214">
        <v>0</v>
      </c>
      <c r="P195" s="305">
        <v>15</v>
      </c>
      <c r="Q195" s="305">
        <v>0</v>
      </c>
      <c r="R195" s="305">
        <v>0</v>
      </c>
      <c r="S195" s="305">
        <v>0</v>
      </c>
      <c r="T195" s="305">
        <v>15</v>
      </c>
      <c r="U195" s="351">
        <v>0</v>
      </c>
      <c r="V195" s="305">
        <v>9</v>
      </c>
      <c r="W195" s="305"/>
      <c r="X195" s="307"/>
      <c r="Y195" s="305"/>
      <c r="Z195" s="305"/>
      <c r="AA195" s="305">
        <v>1</v>
      </c>
      <c r="AC195" s="286">
        <f t="shared" si="79"/>
        <v>30</v>
      </c>
      <c r="AF195" s="286">
        <f t="shared" si="80"/>
        <v>30</v>
      </c>
      <c r="AG195" s="286">
        <f t="shared" si="81"/>
        <v>0</v>
      </c>
    </row>
    <row r="196" spans="1:35" s="232" customFormat="1" ht="60" x14ac:dyDescent="0.25">
      <c r="A196" s="231">
        <v>186</v>
      </c>
      <c r="B196" s="214" t="s">
        <v>47</v>
      </c>
      <c r="C196" s="214" t="s">
        <v>48</v>
      </c>
      <c r="D196" s="214" t="s">
        <v>662</v>
      </c>
      <c r="E196" s="214" t="s">
        <v>73</v>
      </c>
      <c r="F196" s="219" t="s">
        <v>663</v>
      </c>
      <c r="G196" s="219" t="s">
        <v>664</v>
      </c>
      <c r="H196" s="214" t="s">
        <v>45</v>
      </c>
      <c r="I196" s="214">
        <v>0.66600000000000004</v>
      </c>
      <c r="J196" s="214" t="s">
        <v>74</v>
      </c>
      <c r="K196" s="214"/>
      <c r="L196" s="214"/>
      <c r="M196" s="214">
        <v>4</v>
      </c>
      <c r="N196" s="214">
        <v>0</v>
      </c>
      <c r="O196" s="214">
        <v>0</v>
      </c>
      <c r="P196" s="214">
        <v>4</v>
      </c>
      <c r="Q196" s="214">
        <v>0</v>
      </c>
      <c r="R196" s="214">
        <v>0</v>
      </c>
      <c r="S196" s="214">
        <v>0</v>
      </c>
      <c r="T196" s="214">
        <v>4</v>
      </c>
      <c r="U196" s="351">
        <v>0</v>
      </c>
      <c r="V196" s="214">
        <v>42</v>
      </c>
      <c r="W196" s="214"/>
      <c r="X196" s="219" t="s">
        <v>665</v>
      </c>
      <c r="Y196" s="214" t="s">
        <v>109</v>
      </c>
      <c r="Z196" s="214" t="s">
        <v>441</v>
      </c>
      <c r="AA196" s="214">
        <v>0</v>
      </c>
    </row>
    <row r="197" spans="1:35" s="286" customFormat="1" ht="60" x14ac:dyDescent="0.25">
      <c r="A197" s="283">
        <v>187</v>
      </c>
      <c r="B197" s="305" t="s">
        <v>71</v>
      </c>
      <c r="C197" s="305" t="s">
        <v>53</v>
      </c>
      <c r="D197" s="307" t="s">
        <v>666</v>
      </c>
      <c r="E197" s="305" t="s">
        <v>50</v>
      </c>
      <c r="F197" s="307" t="s">
        <v>667</v>
      </c>
      <c r="G197" s="307" t="s">
        <v>668</v>
      </c>
      <c r="H197" s="305" t="s">
        <v>75</v>
      </c>
      <c r="I197" s="306">
        <v>1</v>
      </c>
      <c r="J197" s="305" t="s">
        <v>74</v>
      </c>
      <c r="K197" s="305"/>
      <c r="L197" s="305"/>
      <c r="M197" s="305">
        <v>22</v>
      </c>
      <c r="N197" s="305">
        <v>0</v>
      </c>
      <c r="O197" s="214">
        <v>0</v>
      </c>
      <c r="P197" s="305">
        <v>22</v>
      </c>
      <c r="Q197" s="305">
        <v>0</v>
      </c>
      <c r="R197" s="305">
        <v>0</v>
      </c>
      <c r="S197" s="305">
        <v>0</v>
      </c>
      <c r="T197" s="305">
        <v>22</v>
      </c>
      <c r="U197" s="351">
        <v>0</v>
      </c>
      <c r="V197" s="305">
        <v>12</v>
      </c>
      <c r="W197" s="305"/>
      <c r="X197" s="307"/>
      <c r="Y197" s="305"/>
      <c r="Z197" s="305"/>
      <c r="AA197" s="305">
        <v>1</v>
      </c>
      <c r="AC197" s="286">
        <f t="shared" ref="AC197:AC200" si="82">M197*I197</f>
        <v>22</v>
      </c>
      <c r="AF197" s="286">
        <f t="shared" si="80"/>
        <v>22</v>
      </c>
      <c r="AG197" s="286">
        <f t="shared" ref="AG197:AG200" si="83">S197*I197</f>
        <v>0</v>
      </c>
    </row>
    <row r="198" spans="1:35" s="286" customFormat="1" ht="45" x14ac:dyDescent="0.25">
      <c r="A198" s="283">
        <v>188</v>
      </c>
      <c r="B198" s="305" t="s">
        <v>71</v>
      </c>
      <c r="C198" s="305" t="s">
        <v>53</v>
      </c>
      <c r="D198" s="305" t="s">
        <v>401</v>
      </c>
      <c r="E198" s="288" t="s">
        <v>73</v>
      </c>
      <c r="F198" s="307" t="s">
        <v>669</v>
      </c>
      <c r="G198" s="307" t="s">
        <v>670</v>
      </c>
      <c r="H198" s="305" t="s">
        <v>75</v>
      </c>
      <c r="I198" s="306">
        <v>1</v>
      </c>
      <c r="J198" s="305" t="s">
        <v>74</v>
      </c>
      <c r="K198" s="305"/>
      <c r="L198" s="305"/>
      <c r="M198" s="305">
        <v>56</v>
      </c>
      <c r="N198" s="305">
        <v>0</v>
      </c>
      <c r="O198" s="214">
        <v>0</v>
      </c>
      <c r="P198" s="305">
        <v>56</v>
      </c>
      <c r="Q198" s="305">
        <v>0</v>
      </c>
      <c r="R198" s="305">
        <v>0</v>
      </c>
      <c r="S198" s="305">
        <v>0</v>
      </c>
      <c r="T198" s="305">
        <v>56</v>
      </c>
      <c r="U198" s="351">
        <v>0</v>
      </c>
      <c r="V198" s="305">
        <v>12</v>
      </c>
      <c r="W198" s="305"/>
      <c r="X198" s="307"/>
      <c r="Y198" s="305"/>
      <c r="Z198" s="305"/>
      <c r="AA198" s="305">
        <v>1</v>
      </c>
      <c r="AC198" s="286">
        <f t="shared" si="82"/>
        <v>56</v>
      </c>
      <c r="AF198" s="286">
        <f t="shared" si="80"/>
        <v>56</v>
      </c>
      <c r="AG198" s="286">
        <f t="shared" si="83"/>
        <v>0</v>
      </c>
    </row>
    <row r="199" spans="1:35" s="286" customFormat="1" ht="45" x14ac:dyDescent="0.25">
      <c r="A199" s="283">
        <v>189</v>
      </c>
      <c r="B199" s="288" t="s">
        <v>71</v>
      </c>
      <c r="C199" s="288" t="s">
        <v>53</v>
      </c>
      <c r="D199" s="288" t="s">
        <v>284</v>
      </c>
      <c r="E199" s="288" t="s">
        <v>73</v>
      </c>
      <c r="F199" s="307" t="s">
        <v>671</v>
      </c>
      <c r="G199" s="307" t="s">
        <v>672</v>
      </c>
      <c r="H199" s="288" t="s">
        <v>75</v>
      </c>
      <c r="I199" s="289">
        <v>3</v>
      </c>
      <c r="J199" s="305" t="s">
        <v>74</v>
      </c>
      <c r="K199" s="288"/>
      <c r="L199" s="288"/>
      <c r="M199" s="288">
        <v>57</v>
      </c>
      <c r="N199" s="288">
        <v>0</v>
      </c>
      <c r="O199" s="19">
        <v>0</v>
      </c>
      <c r="P199" s="288">
        <v>57</v>
      </c>
      <c r="Q199" s="288">
        <v>0</v>
      </c>
      <c r="R199" s="288">
        <v>0</v>
      </c>
      <c r="S199" s="288">
        <v>0</v>
      </c>
      <c r="T199" s="288">
        <v>57</v>
      </c>
      <c r="U199" s="346">
        <v>0</v>
      </c>
      <c r="V199" s="288">
        <v>22</v>
      </c>
      <c r="W199" s="288"/>
      <c r="X199" s="308"/>
      <c r="Y199" s="288"/>
      <c r="Z199" s="288"/>
      <c r="AA199" s="288">
        <v>1</v>
      </c>
      <c r="AC199" s="286">
        <f t="shared" si="82"/>
        <v>171</v>
      </c>
      <c r="AF199" s="286">
        <f t="shared" si="80"/>
        <v>171</v>
      </c>
      <c r="AG199" s="286">
        <f t="shared" si="83"/>
        <v>0</v>
      </c>
    </row>
    <row r="200" spans="1:35" s="286" customFormat="1" ht="45" x14ac:dyDescent="0.25">
      <c r="A200" s="283">
        <v>190</v>
      </c>
      <c r="B200" s="305" t="s">
        <v>71</v>
      </c>
      <c r="C200" s="305" t="s">
        <v>53</v>
      </c>
      <c r="D200" s="307" t="s">
        <v>673</v>
      </c>
      <c r="E200" s="305" t="s">
        <v>50</v>
      </c>
      <c r="F200" s="307" t="s">
        <v>674</v>
      </c>
      <c r="G200" s="307" t="s">
        <v>675</v>
      </c>
      <c r="H200" s="305" t="s">
        <v>75</v>
      </c>
      <c r="I200" s="306">
        <v>3</v>
      </c>
      <c r="J200" s="305" t="s">
        <v>74</v>
      </c>
      <c r="K200" s="305"/>
      <c r="L200" s="305"/>
      <c r="M200" s="305">
        <v>8</v>
      </c>
      <c r="N200" s="305">
        <v>0</v>
      </c>
      <c r="O200" s="214">
        <v>0</v>
      </c>
      <c r="P200" s="305">
        <v>8</v>
      </c>
      <c r="Q200" s="305">
        <v>0</v>
      </c>
      <c r="R200" s="305">
        <v>0</v>
      </c>
      <c r="S200" s="305">
        <v>0</v>
      </c>
      <c r="T200" s="305">
        <v>8</v>
      </c>
      <c r="U200" s="351">
        <v>0</v>
      </c>
      <c r="V200" s="305">
        <v>12</v>
      </c>
      <c r="W200" s="305"/>
      <c r="X200" s="307"/>
      <c r="Y200" s="305"/>
      <c r="Z200" s="305"/>
      <c r="AA200" s="305">
        <v>1</v>
      </c>
      <c r="AC200" s="286">
        <f t="shared" si="82"/>
        <v>24</v>
      </c>
      <c r="AF200" s="286">
        <f t="shared" si="80"/>
        <v>24</v>
      </c>
      <c r="AG200" s="286">
        <f t="shared" si="83"/>
        <v>0</v>
      </c>
    </row>
    <row r="201" spans="1:35" s="232" customFormat="1" ht="60" x14ac:dyDescent="0.25">
      <c r="A201" s="231">
        <v>191</v>
      </c>
      <c r="B201" s="214" t="s">
        <v>47</v>
      </c>
      <c r="C201" s="214" t="s">
        <v>40</v>
      </c>
      <c r="D201" s="214" t="s">
        <v>200</v>
      </c>
      <c r="E201" s="214" t="s">
        <v>73</v>
      </c>
      <c r="F201" s="214" t="s">
        <v>676</v>
      </c>
      <c r="G201" s="219" t="s">
        <v>677</v>
      </c>
      <c r="H201" s="214" t="s">
        <v>45</v>
      </c>
      <c r="I201" s="243">
        <v>3.25</v>
      </c>
      <c r="J201" s="214" t="s">
        <v>74</v>
      </c>
      <c r="K201" s="214"/>
      <c r="L201" s="214"/>
      <c r="M201" s="214">
        <v>9</v>
      </c>
      <c r="N201" s="214">
        <v>0</v>
      </c>
      <c r="O201" s="214">
        <v>0</v>
      </c>
      <c r="P201" s="214">
        <v>7</v>
      </c>
      <c r="Q201" s="214">
        <v>0</v>
      </c>
      <c r="R201" s="214">
        <v>0</v>
      </c>
      <c r="S201" s="214">
        <v>7</v>
      </c>
      <c r="T201" s="214">
        <v>0</v>
      </c>
      <c r="U201" s="351">
        <v>2</v>
      </c>
      <c r="V201" s="214"/>
      <c r="W201" s="214"/>
      <c r="X201" s="219" t="s">
        <v>678</v>
      </c>
      <c r="Y201" s="214" t="s">
        <v>109</v>
      </c>
      <c r="Z201" s="214" t="s">
        <v>46</v>
      </c>
      <c r="AA201" s="214">
        <v>0</v>
      </c>
    </row>
    <row r="202" spans="1:35" s="232" customFormat="1" ht="60" x14ac:dyDescent="0.25">
      <c r="A202" s="231">
        <v>192</v>
      </c>
      <c r="B202" s="214" t="s">
        <v>47</v>
      </c>
      <c r="C202" s="214" t="s">
        <v>40</v>
      </c>
      <c r="D202" s="214" t="s">
        <v>679</v>
      </c>
      <c r="E202" s="214" t="s">
        <v>73</v>
      </c>
      <c r="F202" s="214" t="s">
        <v>680</v>
      </c>
      <c r="G202" s="219" t="s">
        <v>681</v>
      </c>
      <c r="H202" s="214" t="s">
        <v>45</v>
      </c>
      <c r="I202" s="214">
        <v>8.9160000000000004</v>
      </c>
      <c r="J202" s="214" t="s">
        <v>74</v>
      </c>
      <c r="K202" s="214"/>
      <c r="L202" s="214"/>
      <c r="M202" s="214">
        <v>1</v>
      </c>
      <c r="N202" s="214">
        <v>0</v>
      </c>
      <c r="O202" s="214">
        <v>0</v>
      </c>
      <c r="P202" s="214">
        <v>1</v>
      </c>
      <c r="Q202" s="214">
        <v>0</v>
      </c>
      <c r="R202" s="214">
        <v>0</v>
      </c>
      <c r="S202" s="214">
        <v>0</v>
      </c>
      <c r="T202" s="214">
        <v>1</v>
      </c>
      <c r="U202" s="351">
        <v>0</v>
      </c>
      <c r="V202" s="214"/>
      <c r="W202" s="214"/>
      <c r="X202" s="219" t="s">
        <v>682</v>
      </c>
      <c r="Y202" s="214" t="s">
        <v>109</v>
      </c>
      <c r="Z202" s="214" t="s">
        <v>46</v>
      </c>
      <c r="AA202" s="214">
        <v>0</v>
      </c>
    </row>
    <row r="203" spans="1:35" s="286" customFormat="1" ht="60" x14ac:dyDescent="0.25">
      <c r="A203" s="283">
        <v>193</v>
      </c>
      <c r="B203" s="305" t="s">
        <v>71</v>
      </c>
      <c r="C203" s="305" t="s">
        <v>53</v>
      </c>
      <c r="D203" s="305" t="s">
        <v>611</v>
      </c>
      <c r="E203" s="305" t="s">
        <v>73</v>
      </c>
      <c r="F203" s="307" t="s">
        <v>683</v>
      </c>
      <c r="G203" s="307" t="s">
        <v>684</v>
      </c>
      <c r="H203" s="305" t="s">
        <v>75</v>
      </c>
      <c r="I203" s="306">
        <v>5.3330000000000002</v>
      </c>
      <c r="J203" s="305" t="s">
        <v>74</v>
      </c>
      <c r="K203" s="305"/>
      <c r="L203" s="305"/>
      <c r="M203" s="305">
        <v>6</v>
      </c>
      <c r="N203" s="305">
        <v>0</v>
      </c>
      <c r="O203" s="214">
        <v>0</v>
      </c>
      <c r="P203" s="305">
        <v>6</v>
      </c>
      <c r="Q203" s="305">
        <v>0</v>
      </c>
      <c r="R203" s="305">
        <v>0</v>
      </c>
      <c r="S203" s="305">
        <v>0</v>
      </c>
      <c r="T203" s="305">
        <v>6</v>
      </c>
      <c r="U203" s="351">
        <v>0</v>
      </c>
      <c r="V203" s="305">
        <v>18</v>
      </c>
      <c r="W203" s="305"/>
      <c r="X203" s="307"/>
      <c r="Y203" s="305"/>
      <c r="Z203" s="305"/>
      <c r="AA203" s="305">
        <v>1</v>
      </c>
      <c r="AC203" s="286">
        <f t="shared" ref="AC203:AC204" si="84">M203*I203</f>
        <v>31.998000000000001</v>
      </c>
      <c r="AF203" s="286">
        <f t="shared" ref="AF203:AF204" si="85">T203*I203+U203*I203</f>
        <v>31.998000000000001</v>
      </c>
      <c r="AG203" s="286">
        <f t="shared" ref="AG203:AG204" si="86">S203*I203</f>
        <v>0</v>
      </c>
    </row>
    <row r="204" spans="1:35" s="286" customFormat="1" ht="45" x14ac:dyDescent="0.25">
      <c r="A204" s="283">
        <v>194</v>
      </c>
      <c r="B204" s="305" t="s">
        <v>71</v>
      </c>
      <c r="C204" s="305" t="s">
        <v>53</v>
      </c>
      <c r="D204" s="307" t="s">
        <v>685</v>
      </c>
      <c r="E204" s="305" t="s">
        <v>50</v>
      </c>
      <c r="F204" s="307" t="s">
        <v>686</v>
      </c>
      <c r="G204" s="307" t="s">
        <v>687</v>
      </c>
      <c r="H204" s="305" t="s">
        <v>75</v>
      </c>
      <c r="I204" s="306">
        <v>2</v>
      </c>
      <c r="J204" s="305" t="s">
        <v>74</v>
      </c>
      <c r="K204" s="305"/>
      <c r="L204" s="305"/>
      <c r="M204" s="305">
        <v>8</v>
      </c>
      <c r="N204" s="305">
        <v>0</v>
      </c>
      <c r="O204" s="214">
        <v>0</v>
      </c>
      <c r="P204" s="305">
        <v>8</v>
      </c>
      <c r="Q204" s="305">
        <v>0</v>
      </c>
      <c r="R204" s="305">
        <v>0</v>
      </c>
      <c r="S204" s="305">
        <v>0</v>
      </c>
      <c r="T204" s="305">
        <v>8</v>
      </c>
      <c r="U204" s="351">
        <v>0</v>
      </c>
      <c r="V204" s="305">
        <v>12</v>
      </c>
      <c r="W204" s="305"/>
      <c r="X204" s="307"/>
      <c r="Y204" s="305"/>
      <c r="Z204" s="305"/>
      <c r="AA204" s="305">
        <v>1</v>
      </c>
      <c r="AC204" s="286">
        <f t="shared" si="84"/>
        <v>16</v>
      </c>
      <c r="AF204" s="286">
        <f t="shared" si="85"/>
        <v>16</v>
      </c>
      <c r="AG204" s="286">
        <f t="shared" si="86"/>
        <v>0</v>
      </c>
    </row>
    <row r="205" spans="1:35" s="261" customFormat="1" ht="60" x14ac:dyDescent="0.25">
      <c r="A205" s="83">
        <v>195</v>
      </c>
      <c r="B205" s="122" t="s">
        <v>47</v>
      </c>
      <c r="C205" s="122" t="s">
        <v>48</v>
      </c>
      <c r="D205" s="122" t="s">
        <v>688</v>
      </c>
      <c r="E205" s="122" t="s">
        <v>50</v>
      </c>
      <c r="F205" s="122" t="s">
        <v>689</v>
      </c>
      <c r="G205" s="123" t="s">
        <v>690</v>
      </c>
      <c r="H205" s="122" t="s">
        <v>45</v>
      </c>
      <c r="I205" s="122">
        <v>4.0659999999999998</v>
      </c>
      <c r="J205" s="123" t="s">
        <v>53</v>
      </c>
      <c r="K205" s="122"/>
      <c r="L205" s="122"/>
      <c r="M205" s="122">
        <v>2</v>
      </c>
      <c r="N205" s="122">
        <v>0</v>
      </c>
      <c r="O205" s="122">
        <v>0</v>
      </c>
      <c r="P205" s="122">
        <v>2</v>
      </c>
      <c r="Q205" s="122">
        <v>0</v>
      </c>
      <c r="R205" s="122">
        <v>0</v>
      </c>
      <c r="S205" s="122">
        <v>0</v>
      </c>
      <c r="T205" s="122">
        <v>2</v>
      </c>
      <c r="U205" s="122">
        <v>0</v>
      </c>
      <c r="V205" s="122">
        <v>8</v>
      </c>
      <c r="W205" s="122"/>
      <c r="X205" s="123" t="s">
        <v>691</v>
      </c>
      <c r="Y205" s="122" t="s">
        <v>70</v>
      </c>
      <c r="Z205" s="122">
        <v>4.21</v>
      </c>
      <c r="AA205" s="122">
        <v>1</v>
      </c>
      <c r="AB205" s="261">
        <f t="shared" ref="AB205" si="87">M205*I205</f>
        <v>8.1319999999999997</v>
      </c>
      <c r="AD205" s="261">
        <f t="shared" ref="AD205" si="88">T205*I205+U205*I205</f>
        <v>8.1319999999999997</v>
      </c>
      <c r="AE205" s="261">
        <f t="shared" ref="AE205" si="89">S205*I205</f>
        <v>0</v>
      </c>
    </row>
    <row r="206" spans="1:35" s="286" customFormat="1" ht="45" x14ac:dyDescent="0.25">
      <c r="A206" s="283">
        <v>196</v>
      </c>
      <c r="B206" s="305" t="s">
        <v>71</v>
      </c>
      <c r="C206" s="305" t="s">
        <v>53</v>
      </c>
      <c r="D206" s="307" t="s">
        <v>692</v>
      </c>
      <c r="E206" s="305" t="s">
        <v>50</v>
      </c>
      <c r="F206" s="307" t="s">
        <v>693</v>
      </c>
      <c r="G206" s="307" t="s">
        <v>694</v>
      </c>
      <c r="H206" s="305" t="s">
        <v>75</v>
      </c>
      <c r="I206" s="306">
        <v>2.3330000000000002</v>
      </c>
      <c r="J206" s="305" t="s">
        <v>74</v>
      </c>
      <c r="K206" s="305"/>
      <c r="L206" s="305"/>
      <c r="M206" s="305">
        <v>22</v>
      </c>
      <c r="N206" s="305">
        <v>0</v>
      </c>
      <c r="O206" s="214">
        <v>0</v>
      </c>
      <c r="P206" s="305">
        <v>22</v>
      </c>
      <c r="Q206" s="305">
        <v>0</v>
      </c>
      <c r="R206" s="305">
        <v>0</v>
      </c>
      <c r="S206" s="305">
        <v>0</v>
      </c>
      <c r="T206" s="305">
        <v>22</v>
      </c>
      <c r="U206" s="351">
        <v>0</v>
      </c>
      <c r="V206" s="305">
        <v>20</v>
      </c>
      <c r="W206" s="305"/>
      <c r="X206" s="307"/>
      <c r="Y206" s="305"/>
      <c r="Z206" s="305"/>
      <c r="AA206" s="305">
        <v>1</v>
      </c>
      <c r="AC206" s="286">
        <f t="shared" ref="AC206:AC208" si="90">M206*I206</f>
        <v>51.326000000000008</v>
      </c>
      <c r="AF206" s="286">
        <f t="shared" ref="AF206:AF208" si="91">T206*I206+U206*I206</f>
        <v>51.326000000000008</v>
      </c>
      <c r="AG206" s="286">
        <f t="shared" ref="AG206:AG208" si="92">S206*I206</f>
        <v>0</v>
      </c>
    </row>
    <row r="207" spans="1:35" s="286" customFormat="1" ht="75" x14ac:dyDescent="0.25">
      <c r="A207" s="283">
        <v>197</v>
      </c>
      <c r="B207" s="305" t="s">
        <v>47</v>
      </c>
      <c r="C207" s="305" t="s">
        <v>53</v>
      </c>
      <c r="D207" s="307" t="s">
        <v>695</v>
      </c>
      <c r="E207" s="305" t="s">
        <v>73</v>
      </c>
      <c r="F207" s="307" t="s">
        <v>696</v>
      </c>
      <c r="G207" s="307" t="s">
        <v>697</v>
      </c>
      <c r="H207" s="305" t="s">
        <v>75</v>
      </c>
      <c r="I207" s="306">
        <v>4</v>
      </c>
      <c r="J207" s="305" t="s">
        <v>74</v>
      </c>
      <c r="K207" s="305"/>
      <c r="L207" s="305"/>
      <c r="M207" s="305">
        <v>1500</v>
      </c>
      <c r="N207" s="305"/>
      <c r="O207" s="305"/>
      <c r="P207" s="305">
        <v>1500</v>
      </c>
      <c r="Q207" s="305"/>
      <c r="R207" s="305"/>
      <c r="S207" s="305"/>
      <c r="T207" s="305">
        <v>1500</v>
      </c>
      <c r="U207" s="305"/>
      <c r="V207" s="305">
        <v>750</v>
      </c>
      <c r="W207" s="305"/>
      <c r="X207" s="307"/>
      <c r="Y207" s="305"/>
      <c r="Z207" s="305"/>
      <c r="AA207" s="305">
        <v>1</v>
      </c>
      <c r="AC207" s="286">
        <f t="shared" si="90"/>
        <v>6000</v>
      </c>
      <c r="AF207" s="286">
        <f t="shared" si="91"/>
        <v>6000</v>
      </c>
      <c r="AG207" s="286">
        <f t="shared" si="92"/>
        <v>0</v>
      </c>
      <c r="AI207" s="286">
        <f>T207*I207+U207*I207</f>
        <v>6000</v>
      </c>
    </row>
    <row r="208" spans="1:35" s="286" customFormat="1" ht="45" x14ac:dyDescent="0.25">
      <c r="A208" s="283">
        <v>198</v>
      </c>
      <c r="B208" s="296" t="s">
        <v>71</v>
      </c>
      <c r="C208" s="297" t="s">
        <v>53</v>
      </c>
      <c r="D208" s="297" t="s">
        <v>110</v>
      </c>
      <c r="E208" s="297" t="s">
        <v>73</v>
      </c>
      <c r="F208" s="307" t="s">
        <v>698</v>
      </c>
      <c r="G208" s="307" t="s">
        <v>699</v>
      </c>
      <c r="H208" s="297" t="s">
        <v>75</v>
      </c>
      <c r="I208" s="289">
        <v>3</v>
      </c>
      <c r="J208" s="297" t="s">
        <v>82</v>
      </c>
      <c r="K208" s="297"/>
      <c r="L208" s="297"/>
      <c r="M208" s="297">
        <v>136</v>
      </c>
      <c r="N208" s="297">
        <v>0</v>
      </c>
      <c r="O208" s="235">
        <v>0</v>
      </c>
      <c r="P208" s="297">
        <v>136</v>
      </c>
      <c r="Q208" s="297">
        <v>0</v>
      </c>
      <c r="R208" s="297">
        <v>0</v>
      </c>
      <c r="S208" s="297">
        <v>0</v>
      </c>
      <c r="T208" s="297">
        <v>136</v>
      </c>
      <c r="U208" s="348">
        <v>0</v>
      </c>
      <c r="V208" s="297">
        <v>66</v>
      </c>
      <c r="W208" s="297"/>
      <c r="X208" s="298"/>
      <c r="Y208" s="298"/>
      <c r="Z208" s="299"/>
      <c r="AA208" s="300">
        <v>1</v>
      </c>
      <c r="AC208" s="286">
        <f t="shared" si="90"/>
        <v>408</v>
      </c>
      <c r="AF208" s="286">
        <f t="shared" si="91"/>
        <v>408</v>
      </c>
      <c r="AG208" s="286">
        <f t="shared" si="92"/>
        <v>0</v>
      </c>
    </row>
    <row r="209" spans="1:33" s="261" customFormat="1" ht="60" x14ac:dyDescent="0.25">
      <c r="A209" s="83">
        <v>199</v>
      </c>
      <c r="B209" s="122" t="s">
        <v>47</v>
      </c>
      <c r="C209" s="122" t="s">
        <v>48</v>
      </c>
      <c r="D209" s="122" t="s">
        <v>396</v>
      </c>
      <c r="E209" s="122" t="s">
        <v>42</v>
      </c>
      <c r="F209" s="122" t="s">
        <v>700</v>
      </c>
      <c r="G209" s="123" t="s">
        <v>701</v>
      </c>
      <c r="H209" s="122" t="s">
        <v>45</v>
      </c>
      <c r="I209" s="122">
        <v>3.1659999999999999</v>
      </c>
      <c r="J209" s="95" t="s">
        <v>82</v>
      </c>
      <c r="K209" s="122"/>
      <c r="L209" s="122"/>
      <c r="M209" s="122">
        <v>48</v>
      </c>
      <c r="N209" s="122">
        <v>0</v>
      </c>
      <c r="O209" s="122">
        <v>0</v>
      </c>
      <c r="P209" s="122">
        <v>47</v>
      </c>
      <c r="Q209" s="122">
        <v>0</v>
      </c>
      <c r="R209" s="122">
        <v>0</v>
      </c>
      <c r="S209" s="122">
        <v>12</v>
      </c>
      <c r="T209" s="122">
        <v>35</v>
      </c>
      <c r="U209" s="122">
        <v>1</v>
      </c>
      <c r="V209" s="122">
        <v>22</v>
      </c>
      <c r="W209" s="122"/>
      <c r="X209" s="123" t="s">
        <v>702</v>
      </c>
      <c r="Y209" s="122" t="s">
        <v>70</v>
      </c>
      <c r="Z209" s="122" t="s">
        <v>46</v>
      </c>
      <c r="AA209" s="122">
        <v>1</v>
      </c>
      <c r="AB209" s="261">
        <f t="shared" ref="AB209" si="93">M209*I209</f>
        <v>151.96799999999999</v>
      </c>
      <c r="AD209" s="261">
        <f t="shared" ref="AD209" si="94">T209*I209+U209*I209</f>
        <v>113.976</v>
      </c>
      <c r="AE209" s="261">
        <f t="shared" ref="AE209" si="95">S209*I209</f>
        <v>37.991999999999997</v>
      </c>
    </row>
    <row r="210" spans="1:33" s="286" customFormat="1" ht="45" x14ac:dyDescent="0.25">
      <c r="A210" s="283">
        <v>200</v>
      </c>
      <c r="B210" s="296" t="s">
        <v>71</v>
      </c>
      <c r="C210" s="297" t="s">
        <v>53</v>
      </c>
      <c r="D210" s="297" t="s">
        <v>703</v>
      </c>
      <c r="E210" s="297" t="s">
        <v>73</v>
      </c>
      <c r="F210" s="307" t="s">
        <v>704</v>
      </c>
      <c r="G210" s="307" t="s">
        <v>705</v>
      </c>
      <c r="H210" s="297" t="s">
        <v>75</v>
      </c>
      <c r="I210" s="289">
        <v>6.5</v>
      </c>
      <c r="J210" s="297" t="s">
        <v>82</v>
      </c>
      <c r="K210" s="297"/>
      <c r="L210" s="297"/>
      <c r="M210" s="297">
        <v>186</v>
      </c>
      <c r="N210" s="297">
        <v>0</v>
      </c>
      <c r="O210" s="235">
        <v>0</v>
      </c>
      <c r="P210" s="297">
        <v>186</v>
      </c>
      <c r="Q210" s="297">
        <v>0</v>
      </c>
      <c r="R210" s="297">
        <v>0</v>
      </c>
      <c r="S210" s="297">
        <v>0</v>
      </c>
      <c r="T210" s="297">
        <v>186</v>
      </c>
      <c r="U210" s="348">
        <v>0</v>
      </c>
      <c r="V210" s="297">
        <v>122</v>
      </c>
      <c r="W210" s="297"/>
      <c r="X210" s="298"/>
      <c r="Y210" s="298"/>
      <c r="Z210" s="299"/>
      <c r="AA210" s="300">
        <v>1</v>
      </c>
      <c r="AC210" s="286">
        <f t="shared" ref="AC210" si="96">M210*I210</f>
        <v>1209</v>
      </c>
      <c r="AF210" s="286">
        <f t="shared" ref="AF210" si="97">T210*I210+U210*I210</f>
        <v>1209</v>
      </c>
      <c r="AG210" s="286">
        <f>S210*I210</f>
        <v>0</v>
      </c>
    </row>
    <row r="211" spans="1:33" s="232" customFormat="1" ht="105" x14ac:dyDescent="0.25">
      <c r="A211" s="231">
        <v>201</v>
      </c>
      <c r="B211" s="214" t="s">
        <v>47</v>
      </c>
      <c r="C211" s="214" t="s">
        <v>40</v>
      </c>
      <c r="D211" s="214" t="s">
        <v>706</v>
      </c>
      <c r="E211" s="214" t="s">
        <v>73</v>
      </c>
      <c r="F211" s="214" t="s">
        <v>707</v>
      </c>
      <c r="G211" s="219" t="s">
        <v>708</v>
      </c>
      <c r="H211" s="214" t="s">
        <v>45</v>
      </c>
      <c r="I211" s="214">
        <v>9.5660000000000007</v>
      </c>
      <c r="J211" s="235" t="s">
        <v>82</v>
      </c>
      <c r="K211" s="214"/>
      <c r="L211" s="214"/>
      <c r="M211" s="214">
        <v>45</v>
      </c>
      <c r="N211" s="214">
        <v>0</v>
      </c>
      <c r="O211" s="214">
        <v>0</v>
      </c>
      <c r="P211" s="214">
        <v>45</v>
      </c>
      <c r="Q211" s="214">
        <v>0</v>
      </c>
      <c r="R211" s="214">
        <v>0</v>
      </c>
      <c r="S211" s="214">
        <v>0</v>
      </c>
      <c r="T211" s="214">
        <v>45</v>
      </c>
      <c r="U211" s="351">
        <v>0</v>
      </c>
      <c r="V211" s="214">
        <v>22</v>
      </c>
      <c r="W211" s="214"/>
      <c r="X211" s="219" t="s">
        <v>709</v>
      </c>
      <c r="Y211" s="214" t="s">
        <v>109</v>
      </c>
      <c r="Z211" s="214" t="s">
        <v>46</v>
      </c>
      <c r="AA211" s="214">
        <v>0</v>
      </c>
    </row>
    <row r="212" spans="1:33" s="286" customFormat="1" ht="45" x14ac:dyDescent="0.25">
      <c r="A212" s="283">
        <v>202</v>
      </c>
      <c r="B212" s="296" t="s">
        <v>71</v>
      </c>
      <c r="C212" s="297" t="s">
        <v>53</v>
      </c>
      <c r="D212" s="297" t="s">
        <v>703</v>
      </c>
      <c r="E212" s="297" t="s">
        <v>73</v>
      </c>
      <c r="F212" s="307" t="s">
        <v>710</v>
      </c>
      <c r="G212" s="307" t="s">
        <v>711</v>
      </c>
      <c r="H212" s="297" t="s">
        <v>75</v>
      </c>
      <c r="I212" s="289">
        <v>8</v>
      </c>
      <c r="J212" s="297" t="s">
        <v>82</v>
      </c>
      <c r="K212" s="297"/>
      <c r="L212" s="297"/>
      <c r="M212" s="297">
        <v>186</v>
      </c>
      <c r="N212" s="297">
        <v>0</v>
      </c>
      <c r="O212" s="235">
        <v>0</v>
      </c>
      <c r="P212" s="297">
        <v>186</v>
      </c>
      <c r="Q212" s="297">
        <v>0</v>
      </c>
      <c r="R212" s="297">
        <v>0</v>
      </c>
      <c r="S212" s="297">
        <v>0</v>
      </c>
      <c r="T212" s="297">
        <v>186</v>
      </c>
      <c r="U212" s="348">
        <v>0</v>
      </c>
      <c r="V212" s="297">
        <v>233</v>
      </c>
      <c r="W212" s="297"/>
      <c r="X212" s="298"/>
      <c r="Y212" s="298"/>
      <c r="Z212" s="299"/>
      <c r="AA212" s="300">
        <v>1</v>
      </c>
      <c r="AC212" s="286">
        <f t="shared" ref="AC212:AC213" si="98">M212*I212</f>
        <v>1488</v>
      </c>
      <c r="AF212" s="286">
        <f t="shared" ref="AF212:AF213" si="99">T212*I212+U212*I212</f>
        <v>1488</v>
      </c>
      <c r="AG212" s="286">
        <f t="shared" ref="AG212:AG213" si="100">S212*I212</f>
        <v>0</v>
      </c>
    </row>
    <row r="213" spans="1:33" s="286" customFormat="1" ht="45" x14ac:dyDescent="0.25">
      <c r="A213" s="283">
        <v>203</v>
      </c>
      <c r="B213" s="296" t="s">
        <v>71</v>
      </c>
      <c r="C213" s="297" t="s">
        <v>53</v>
      </c>
      <c r="D213" s="297" t="s">
        <v>110</v>
      </c>
      <c r="E213" s="297" t="s">
        <v>73</v>
      </c>
      <c r="F213" s="307" t="s">
        <v>712</v>
      </c>
      <c r="G213" s="307" t="s">
        <v>713</v>
      </c>
      <c r="H213" s="297" t="s">
        <v>75</v>
      </c>
      <c r="I213" s="289">
        <v>7</v>
      </c>
      <c r="J213" s="297" t="s">
        <v>82</v>
      </c>
      <c r="K213" s="297"/>
      <c r="L213" s="297"/>
      <c r="M213" s="297">
        <v>136</v>
      </c>
      <c r="N213" s="297">
        <v>0</v>
      </c>
      <c r="O213" s="235">
        <v>0</v>
      </c>
      <c r="P213" s="297">
        <v>136</v>
      </c>
      <c r="Q213" s="297">
        <v>0</v>
      </c>
      <c r="R213" s="297">
        <v>0</v>
      </c>
      <c r="S213" s="297">
        <v>0</v>
      </c>
      <c r="T213" s="297">
        <v>136</v>
      </c>
      <c r="U213" s="348">
        <v>0</v>
      </c>
      <c r="V213" s="297">
        <v>66</v>
      </c>
      <c r="W213" s="297"/>
      <c r="X213" s="298"/>
      <c r="Y213" s="298"/>
      <c r="Z213" s="299"/>
      <c r="AA213" s="300">
        <v>1</v>
      </c>
      <c r="AC213" s="286">
        <f t="shared" si="98"/>
        <v>952</v>
      </c>
      <c r="AF213" s="286">
        <f t="shared" si="99"/>
        <v>952</v>
      </c>
      <c r="AG213" s="286">
        <f t="shared" si="100"/>
        <v>0</v>
      </c>
    </row>
    <row r="214" spans="1:33" s="232" customFormat="1" ht="60" x14ac:dyDescent="0.25">
      <c r="A214" s="231">
        <v>204</v>
      </c>
      <c r="B214" s="214" t="s">
        <v>47</v>
      </c>
      <c r="C214" s="214" t="s">
        <v>48</v>
      </c>
      <c r="D214" s="214" t="s">
        <v>714</v>
      </c>
      <c r="E214" s="214" t="s">
        <v>73</v>
      </c>
      <c r="F214" s="214" t="s">
        <v>715</v>
      </c>
      <c r="G214" s="219" t="s">
        <v>716</v>
      </c>
      <c r="H214" s="214" t="s">
        <v>45</v>
      </c>
      <c r="I214" s="214">
        <v>0.26600000000000001</v>
      </c>
      <c r="J214" s="235" t="s">
        <v>82</v>
      </c>
      <c r="K214" s="214"/>
      <c r="L214" s="214"/>
      <c r="M214" s="214">
        <v>1</v>
      </c>
      <c r="N214" s="214">
        <v>0</v>
      </c>
      <c r="O214" s="214">
        <v>0</v>
      </c>
      <c r="P214" s="214">
        <v>0</v>
      </c>
      <c r="Q214" s="214">
        <v>0</v>
      </c>
      <c r="R214" s="214">
        <v>0</v>
      </c>
      <c r="S214" s="214">
        <v>0</v>
      </c>
      <c r="T214" s="214">
        <v>0</v>
      </c>
      <c r="U214" s="351">
        <v>1</v>
      </c>
      <c r="V214" s="214"/>
      <c r="W214" s="214"/>
      <c r="X214" s="219" t="s">
        <v>717</v>
      </c>
      <c r="Y214" s="214" t="s">
        <v>109</v>
      </c>
      <c r="Z214" s="214" t="s">
        <v>46</v>
      </c>
      <c r="AA214" s="214">
        <v>0</v>
      </c>
    </row>
    <row r="215" spans="1:33" s="286" customFormat="1" ht="90" x14ac:dyDescent="0.25">
      <c r="A215" s="283">
        <v>205</v>
      </c>
      <c r="B215" s="309" t="s">
        <v>71</v>
      </c>
      <c r="C215" s="305" t="s">
        <v>53</v>
      </c>
      <c r="D215" s="305" t="s">
        <v>72</v>
      </c>
      <c r="E215" s="305" t="s">
        <v>73</v>
      </c>
      <c r="F215" s="307" t="s">
        <v>718</v>
      </c>
      <c r="G215" s="307" t="s">
        <v>719</v>
      </c>
      <c r="H215" s="307" t="s">
        <v>75</v>
      </c>
      <c r="I215" s="306">
        <v>6</v>
      </c>
      <c r="J215" s="305" t="s">
        <v>74</v>
      </c>
      <c r="K215" s="305"/>
      <c r="L215" s="305"/>
      <c r="M215" s="305">
        <v>165</v>
      </c>
      <c r="N215" s="305">
        <v>0</v>
      </c>
      <c r="O215" s="214">
        <v>0</v>
      </c>
      <c r="P215" s="305">
        <v>165</v>
      </c>
      <c r="Q215" s="305">
        <v>0</v>
      </c>
      <c r="R215" s="305">
        <v>0</v>
      </c>
      <c r="S215" s="305">
        <v>0</v>
      </c>
      <c r="T215" s="305">
        <v>165</v>
      </c>
      <c r="U215" s="351">
        <v>0</v>
      </c>
      <c r="V215" s="305">
        <v>12</v>
      </c>
      <c r="W215" s="305"/>
      <c r="X215" s="307"/>
      <c r="Y215" s="305"/>
      <c r="Z215" s="305"/>
      <c r="AA215" s="305">
        <v>1</v>
      </c>
      <c r="AC215" s="286">
        <f t="shared" ref="AC215" si="101">M215*I215</f>
        <v>990</v>
      </c>
      <c r="AF215" s="286">
        <f t="shared" ref="AF215" si="102">T215*I215+U215*I215</f>
        <v>990</v>
      </c>
      <c r="AG215" s="286">
        <f>S215*I215</f>
        <v>0</v>
      </c>
    </row>
    <row r="216" spans="1:33" s="232" customFormat="1" ht="90" x14ac:dyDescent="0.25">
      <c r="A216" s="231">
        <v>206</v>
      </c>
      <c r="B216" s="244" t="s">
        <v>71</v>
      </c>
      <c r="C216" s="214" t="s">
        <v>53</v>
      </c>
      <c r="D216" s="214" t="s">
        <v>72</v>
      </c>
      <c r="E216" s="214" t="s">
        <v>73</v>
      </c>
      <c r="F216" s="219" t="s">
        <v>720</v>
      </c>
      <c r="G216" s="219" t="s">
        <v>721</v>
      </c>
      <c r="H216" s="219" t="s">
        <v>45</v>
      </c>
      <c r="I216" s="243">
        <v>4</v>
      </c>
      <c r="J216" s="214" t="s">
        <v>74</v>
      </c>
      <c r="K216" s="214"/>
      <c r="L216" s="214"/>
      <c r="M216" s="214">
        <v>165</v>
      </c>
      <c r="N216" s="214">
        <v>0</v>
      </c>
      <c r="O216" s="214">
        <v>0</v>
      </c>
      <c r="P216" s="214">
        <v>165</v>
      </c>
      <c r="Q216" s="214">
        <v>0</v>
      </c>
      <c r="R216" s="214">
        <v>0</v>
      </c>
      <c r="S216" s="214">
        <v>0</v>
      </c>
      <c r="T216" s="214">
        <v>165</v>
      </c>
      <c r="U216" s="351">
        <v>0</v>
      </c>
      <c r="V216" s="214">
        <v>32</v>
      </c>
      <c r="W216" s="214"/>
      <c r="X216" s="219" t="s">
        <v>722</v>
      </c>
      <c r="Y216" s="214" t="s">
        <v>109</v>
      </c>
      <c r="Z216" s="214" t="s">
        <v>46</v>
      </c>
      <c r="AA216" s="214">
        <v>0</v>
      </c>
    </row>
    <row r="217" spans="1:33" s="286" customFormat="1" ht="45" x14ac:dyDescent="0.25">
      <c r="A217" s="283">
        <v>207</v>
      </c>
      <c r="B217" s="296" t="s">
        <v>71</v>
      </c>
      <c r="C217" s="297" t="s">
        <v>53</v>
      </c>
      <c r="D217" s="297" t="s">
        <v>110</v>
      </c>
      <c r="E217" s="297" t="s">
        <v>73</v>
      </c>
      <c r="F217" s="307" t="s">
        <v>723</v>
      </c>
      <c r="G217" s="307" t="s">
        <v>724</v>
      </c>
      <c r="H217" s="297" t="s">
        <v>75</v>
      </c>
      <c r="I217" s="289">
        <v>7</v>
      </c>
      <c r="J217" s="297" t="s">
        <v>82</v>
      </c>
      <c r="K217" s="300"/>
      <c r="L217" s="300"/>
      <c r="M217" s="300">
        <v>136</v>
      </c>
      <c r="N217" s="300">
        <v>0</v>
      </c>
      <c r="O217" s="238">
        <v>0</v>
      </c>
      <c r="P217" s="300">
        <v>136</v>
      </c>
      <c r="Q217" s="300">
        <v>0</v>
      </c>
      <c r="R217" s="300">
        <v>0</v>
      </c>
      <c r="S217" s="300">
        <v>0</v>
      </c>
      <c r="T217" s="300">
        <v>136</v>
      </c>
      <c r="U217" s="352">
        <v>0</v>
      </c>
      <c r="V217" s="300">
        <v>66</v>
      </c>
      <c r="W217" s="300"/>
      <c r="X217" s="298"/>
      <c r="Y217" s="298"/>
      <c r="Z217" s="299"/>
      <c r="AA217" s="300">
        <v>1</v>
      </c>
      <c r="AC217" s="286">
        <f t="shared" ref="AC217:AC219" si="103">M217*I217</f>
        <v>952</v>
      </c>
      <c r="AF217" s="286">
        <f t="shared" ref="AF217:AF219" si="104">T217*I217+U217*I217</f>
        <v>952</v>
      </c>
      <c r="AG217" s="286">
        <f t="shared" ref="AG217:AG219" si="105">S217*I217</f>
        <v>0</v>
      </c>
    </row>
    <row r="218" spans="1:33" s="286" customFormat="1" ht="45" x14ac:dyDescent="0.25">
      <c r="A218" s="283">
        <v>208</v>
      </c>
      <c r="B218" s="296" t="s">
        <v>71</v>
      </c>
      <c r="C218" s="297" t="s">
        <v>53</v>
      </c>
      <c r="D218" s="297" t="s">
        <v>110</v>
      </c>
      <c r="E218" s="297" t="s">
        <v>73</v>
      </c>
      <c r="F218" s="307" t="s">
        <v>725</v>
      </c>
      <c r="G218" s="307" t="s">
        <v>726</v>
      </c>
      <c r="H218" s="297" t="s">
        <v>75</v>
      </c>
      <c r="I218" s="289">
        <v>10</v>
      </c>
      <c r="J218" s="310" t="s">
        <v>82</v>
      </c>
      <c r="K218" s="311"/>
      <c r="L218" s="311"/>
      <c r="M218" s="311">
        <v>136</v>
      </c>
      <c r="N218" s="311">
        <v>0</v>
      </c>
      <c r="O218" s="245">
        <v>0</v>
      </c>
      <c r="P218" s="311">
        <v>136</v>
      </c>
      <c r="Q218" s="311">
        <v>0</v>
      </c>
      <c r="R218" s="311">
        <v>0</v>
      </c>
      <c r="S218" s="311">
        <v>0</v>
      </c>
      <c r="T218" s="311">
        <v>136</v>
      </c>
      <c r="U218" s="353">
        <v>0</v>
      </c>
      <c r="V218" s="311">
        <v>65</v>
      </c>
      <c r="W218" s="311"/>
      <c r="X218" s="311"/>
      <c r="Y218" s="311"/>
      <c r="Z218" s="312"/>
      <c r="AA218" s="311">
        <v>1</v>
      </c>
      <c r="AC218" s="286">
        <f t="shared" si="103"/>
        <v>1360</v>
      </c>
      <c r="AF218" s="286">
        <f t="shared" si="104"/>
        <v>1360</v>
      </c>
      <c r="AG218" s="286">
        <f t="shared" si="105"/>
        <v>0</v>
      </c>
    </row>
    <row r="219" spans="1:33" s="286" customFormat="1" ht="45" x14ac:dyDescent="0.25">
      <c r="A219" s="283">
        <v>209</v>
      </c>
      <c r="B219" s="296" t="s">
        <v>71</v>
      </c>
      <c r="C219" s="297" t="s">
        <v>53</v>
      </c>
      <c r="D219" s="297" t="s">
        <v>110</v>
      </c>
      <c r="E219" s="297" t="s">
        <v>73</v>
      </c>
      <c r="F219" s="288" t="s">
        <v>727</v>
      </c>
      <c r="G219" s="288" t="s">
        <v>728</v>
      </c>
      <c r="H219" s="297" t="s">
        <v>75</v>
      </c>
      <c r="I219" s="289">
        <v>8</v>
      </c>
      <c r="J219" s="313" t="s">
        <v>82</v>
      </c>
      <c r="K219" s="298"/>
      <c r="L219" s="298"/>
      <c r="M219" s="298">
        <v>136</v>
      </c>
      <c r="N219" s="298">
        <v>0</v>
      </c>
      <c r="O219" s="237">
        <v>0</v>
      </c>
      <c r="P219" s="298">
        <v>136</v>
      </c>
      <c r="Q219" s="298">
        <v>0</v>
      </c>
      <c r="R219" s="298">
        <v>0</v>
      </c>
      <c r="S219" s="298">
        <v>0</v>
      </c>
      <c r="T219" s="298">
        <v>136</v>
      </c>
      <c r="U219" s="354">
        <v>0</v>
      </c>
      <c r="V219" s="298">
        <v>65</v>
      </c>
      <c r="W219" s="298"/>
      <c r="X219" s="298"/>
      <c r="Y219" s="298"/>
      <c r="Z219" s="299"/>
      <c r="AA219" s="298">
        <v>1</v>
      </c>
      <c r="AC219" s="286">
        <f t="shared" si="103"/>
        <v>1088</v>
      </c>
      <c r="AF219" s="286">
        <f t="shared" si="104"/>
        <v>1088</v>
      </c>
      <c r="AG219" s="286">
        <f t="shared" si="105"/>
        <v>0</v>
      </c>
    </row>
    <row r="220" spans="1:33" s="232" customFormat="1" ht="60" x14ac:dyDescent="0.25">
      <c r="A220" s="231">
        <v>210</v>
      </c>
      <c r="B220" s="19" t="s">
        <v>47</v>
      </c>
      <c r="C220" s="19" t="s">
        <v>729</v>
      </c>
      <c r="D220" s="19" t="s">
        <v>730</v>
      </c>
      <c r="E220" s="19" t="s">
        <v>73</v>
      </c>
      <c r="F220" s="19" t="s">
        <v>731</v>
      </c>
      <c r="G220" s="19" t="s">
        <v>732</v>
      </c>
      <c r="H220" s="19" t="s">
        <v>45</v>
      </c>
      <c r="I220" s="19">
        <v>1.68</v>
      </c>
      <c r="J220" s="246" t="s">
        <v>82</v>
      </c>
      <c r="K220" s="247"/>
      <c r="L220" s="247"/>
      <c r="M220" s="247">
        <v>22</v>
      </c>
      <c r="N220" s="247">
        <v>0</v>
      </c>
      <c r="O220" s="247">
        <v>0</v>
      </c>
      <c r="P220" s="247">
        <v>22</v>
      </c>
      <c r="Q220" s="247">
        <v>0</v>
      </c>
      <c r="R220" s="247">
        <v>0</v>
      </c>
      <c r="S220" s="247">
        <v>0</v>
      </c>
      <c r="T220" s="247">
        <v>22</v>
      </c>
      <c r="U220" s="355">
        <v>0</v>
      </c>
      <c r="V220" s="247">
        <v>12</v>
      </c>
      <c r="W220" s="247"/>
      <c r="X220" s="222" t="s">
        <v>733</v>
      </c>
      <c r="Y220" s="247" t="s">
        <v>734</v>
      </c>
      <c r="Z220" s="247" t="s">
        <v>58</v>
      </c>
      <c r="AA220" s="247">
        <v>0</v>
      </c>
    </row>
    <row r="221" spans="1:33" s="286" customFormat="1" ht="45" x14ac:dyDescent="0.25">
      <c r="A221" s="283">
        <v>211</v>
      </c>
      <c r="B221" s="296" t="s">
        <v>71</v>
      </c>
      <c r="C221" s="297" t="s">
        <v>53</v>
      </c>
      <c r="D221" s="297" t="s">
        <v>110</v>
      </c>
      <c r="E221" s="297" t="s">
        <v>73</v>
      </c>
      <c r="F221" s="288" t="s">
        <v>735</v>
      </c>
      <c r="G221" s="288" t="s">
        <v>736</v>
      </c>
      <c r="H221" s="297" t="s">
        <v>75</v>
      </c>
      <c r="I221" s="314">
        <v>7</v>
      </c>
      <c r="J221" s="311" t="s">
        <v>82</v>
      </c>
      <c r="K221" s="311"/>
      <c r="L221" s="311"/>
      <c r="M221" s="311">
        <v>136</v>
      </c>
      <c r="N221" s="311">
        <v>0</v>
      </c>
      <c r="O221" s="245">
        <v>0</v>
      </c>
      <c r="P221" s="311">
        <v>136</v>
      </c>
      <c r="Q221" s="311">
        <v>0</v>
      </c>
      <c r="R221" s="311">
        <v>0</v>
      </c>
      <c r="S221" s="311">
        <v>0</v>
      </c>
      <c r="T221" s="311">
        <v>136</v>
      </c>
      <c r="U221" s="353">
        <v>0</v>
      </c>
      <c r="V221" s="311">
        <v>65</v>
      </c>
      <c r="W221" s="311"/>
      <c r="X221" s="311"/>
      <c r="Y221" s="311"/>
      <c r="Z221" s="312"/>
      <c r="AA221" s="311">
        <v>1</v>
      </c>
      <c r="AC221" s="286">
        <f t="shared" ref="AC221:AC260" si="106">M221*I221</f>
        <v>952</v>
      </c>
      <c r="AF221" s="286">
        <f t="shared" ref="AF221:AF260" si="107">T221*I221+U221*I221</f>
        <v>952</v>
      </c>
      <c r="AG221" s="286">
        <f t="shared" ref="AG221:AG225" si="108">S221*I221</f>
        <v>0</v>
      </c>
    </row>
    <row r="222" spans="1:33" s="286" customFormat="1" ht="60" x14ac:dyDescent="0.25">
      <c r="A222" s="283">
        <v>212</v>
      </c>
      <c r="B222" s="315" t="s">
        <v>71</v>
      </c>
      <c r="C222" s="315" t="s">
        <v>53</v>
      </c>
      <c r="D222" s="315" t="s">
        <v>737</v>
      </c>
      <c r="E222" s="315" t="s">
        <v>73</v>
      </c>
      <c r="F222" s="288" t="s">
        <v>738</v>
      </c>
      <c r="G222" s="288" t="s">
        <v>739</v>
      </c>
      <c r="H222" s="315" t="s">
        <v>75</v>
      </c>
      <c r="I222" s="316">
        <v>5</v>
      </c>
      <c r="J222" s="315" t="s">
        <v>74</v>
      </c>
      <c r="K222" s="315"/>
      <c r="L222" s="315"/>
      <c r="M222" s="315">
        <v>63</v>
      </c>
      <c r="N222" s="315">
        <v>0</v>
      </c>
      <c r="O222" s="218">
        <v>0</v>
      </c>
      <c r="P222" s="315">
        <v>63</v>
      </c>
      <c r="Q222" s="315">
        <v>0</v>
      </c>
      <c r="R222" s="315">
        <v>0</v>
      </c>
      <c r="S222" s="315">
        <v>0</v>
      </c>
      <c r="T222" s="315">
        <v>63</v>
      </c>
      <c r="U222" s="356">
        <v>0</v>
      </c>
      <c r="V222" s="315">
        <v>21</v>
      </c>
      <c r="W222" s="315"/>
      <c r="X222" s="317"/>
      <c r="Y222" s="315"/>
      <c r="Z222" s="315"/>
      <c r="AA222" s="315">
        <v>1</v>
      </c>
      <c r="AC222" s="286">
        <f t="shared" si="106"/>
        <v>315</v>
      </c>
      <c r="AF222" s="286">
        <f t="shared" si="107"/>
        <v>315</v>
      </c>
      <c r="AG222" s="286">
        <f t="shared" si="108"/>
        <v>0</v>
      </c>
    </row>
    <row r="223" spans="1:33" s="286" customFormat="1" ht="60" x14ac:dyDescent="0.25">
      <c r="A223" s="283">
        <v>213</v>
      </c>
      <c r="B223" s="318" t="s">
        <v>71</v>
      </c>
      <c r="C223" s="318" t="s">
        <v>53</v>
      </c>
      <c r="D223" s="318" t="s">
        <v>740</v>
      </c>
      <c r="E223" s="318" t="s">
        <v>50</v>
      </c>
      <c r="F223" s="288" t="s">
        <v>738</v>
      </c>
      <c r="G223" s="308" t="s">
        <v>741</v>
      </c>
      <c r="H223" s="318" t="s">
        <v>75</v>
      </c>
      <c r="I223" s="319">
        <v>7</v>
      </c>
      <c r="J223" s="318" t="s">
        <v>74</v>
      </c>
      <c r="K223" s="318"/>
      <c r="L223" s="318"/>
      <c r="M223" s="318">
        <v>22</v>
      </c>
      <c r="N223" s="318">
        <v>0</v>
      </c>
      <c r="O223" s="220">
        <v>0</v>
      </c>
      <c r="P223" s="318">
        <v>22</v>
      </c>
      <c r="Q223" s="318">
        <v>0</v>
      </c>
      <c r="R223" s="318">
        <v>0</v>
      </c>
      <c r="S223" s="318">
        <v>0</v>
      </c>
      <c r="T223" s="318">
        <v>22</v>
      </c>
      <c r="U223" s="357">
        <v>0</v>
      </c>
      <c r="V223" s="318">
        <v>20</v>
      </c>
      <c r="W223" s="318"/>
      <c r="X223" s="320"/>
      <c r="Y223" s="318"/>
      <c r="Z223" s="318"/>
      <c r="AA223" s="318">
        <v>1</v>
      </c>
      <c r="AC223" s="286">
        <f t="shared" si="106"/>
        <v>154</v>
      </c>
      <c r="AF223" s="286">
        <f t="shared" si="107"/>
        <v>154</v>
      </c>
      <c r="AG223" s="286">
        <f t="shared" si="108"/>
        <v>0</v>
      </c>
    </row>
    <row r="224" spans="1:33" s="286" customFormat="1" ht="45" x14ac:dyDescent="0.25">
      <c r="A224" s="283">
        <v>214</v>
      </c>
      <c r="B224" s="321" t="s">
        <v>71</v>
      </c>
      <c r="C224" s="321" t="s">
        <v>53</v>
      </c>
      <c r="D224" s="321" t="s">
        <v>742</v>
      </c>
      <c r="E224" s="321" t="s">
        <v>50</v>
      </c>
      <c r="F224" s="322" t="s">
        <v>743</v>
      </c>
      <c r="G224" s="322" t="s">
        <v>744</v>
      </c>
      <c r="H224" s="321" t="s">
        <v>75</v>
      </c>
      <c r="I224" s="323">
        <v>3</v>
      </c>
      <c r="J224" s="321" t="s">
        <v>74</v>
      </c>
      <c r="K224" s="321"/>
      <c r="L224" s="321"/>
      <c r="M224" s="321">
        <v>8</v>
      </c>
      <c r="N224" s="321">
        <v>0</v>
      </c>
      <c r="O224" s="249">
        <v>0</v>
      </c>
      <c r="P224" s="321">
        <v>8</v>
      </c>
      <c r="Q224" s="321">
        <v>0</v>
      </c>
      <c r="R224" s="321">
        <v>0</v>
      </c>
      <c r="S224" s="321">
        <v>0</v>
      </c>
      <c r="T224" s="321">
        <v>8</v>
      </c>
      <c r="U224" s="358">
        <v>0</v>
      </c>
      <c r="V224" s="321">
        <v>3</v>
      </c>
      <c r="W224" s="321"/>
      <c r="X224" s="324"/>
      <c r="Y224" s="321"/>
      <c r="Z224" s="321"/>
      <c r="AA224" s="321">
        <v>1</v>
      </c>
      <c r="AC224" s="286">
        <f t="shared" si="106"/>
        <v>24</v>
      </c>
      <c r="AF224" s="286">
        <f t="shared" si="107"/>
        <v>24</v>
      </c>
      <c r="AG224" s="286">
        <f t="shared" si="108"/>
        <v>0</v>
      </c>
    </row>
    <row r="225" spans="1:35" s="286" customFormat="1" ht="45" x14ac:dyDescent="0.25">
      <c r="A225" s="283">
        <v>215</v>
      </c>
      <c r="B225" s="318" t="s">
        <v>71</v>
      </c>
      <c r="C225" s="318" t="s">
        <v>53</v>
      </c>
      <c r="D225" s="318" t="s">
        <v>81</v>
      </c>
      <c r="E225" s="318" t="s">
        <v>73</v>
      </c>
      <c r="F225" s="322" t="s">
        <v>745</v>
      </c>
      <c r="G225" s="322" t="s">
        <v>746</v>
      </c>
      <c r="H225" s="318" t="s">
        <v>75</v>
      </c>
      <c r="I225" s="319">
        <v>8</v>
      </c>
      <c r="J225" s="318" t="s">
        <v>82</v>
      </c>
      <c r="K225" s="318"/>
      <c r="L225" s="318"/>
      <c r="M225" s="318">
        <v>56</v>
      </c>
      <c r="N225" s="318">
        <v>0</v>
      </c>
      <c r="O225" s="220">
        <v>0</v>
      </c>
      <c r="P225" s="318">
        <v>56</v>
      </c>
      <c r="Q225" s="318">
        <v>0</v>
      </c>
      <c r="R225" s="318">
        <v>0</v>
      </c>
      <c r="S225" s="318">
        <v>0</v>
      </c>
      <c r="T225" s="318">
        <v>56</v>
      </c>
      <c r="U225" s="357">
        <v>0</v>
      </c>
      <c r="V225" s="318">
        <v>23</v>
      </c>
      <c r="W225" s="318"/>
      <c r="X225" s="320"/>
      <c r="Y225" s="318"/>
      <c r="Z225" s="318"/>
      <c r="AA225" s="318">
        <v>1</v>
      </c>
      <c r="AC225" s="286">
        <f t="shared" si="106"/>
        <v>448</v>
      </c>
      <c r="AF225" s="286">
        <f t="shared" si="107"/>
        <v>448</v>
      </c>
      <c r="AG225" s="286">
        <f t="shared" si="108"/>
        <v>0</v>
      </c>
    </row>
    <row r="226" spans="1:35" s="261" customFormat="1" ht="60" x14ac:dyDescent="0.25">
      <c r="A226" s="83">
        <v>216</v>
      </c>
      <c r="B226" s="175" t="s">
        <v>71</v>
      </c>
      <c r="C226" s="175" t="s">
        <v>53</v>
      </c>
      <c r="D226" s="176" t="s">
        <v>747</v>
      </c>
      <c r="E226" s="177" t="s">
        <v>50</v>
      </c>
      <c r="F226" s="178" t="s">
        <v>748</v>
      </c>
      <c r="G226" s="178" t="s">
        <v>749</v>
      </c>
      <c r="H226" s="179" t="s">
        <v>45</v>
      </c>
      <c r="I226" s="175">
        <v>1.42</v>
      </c>
      <c r="J226" s="180" t="s">
        <v>82</v>
      </c>
      <c r="K226" s="175"/>
      <c r="L226" s="175"/>
      <c r="M226" s="175">
        <v>5</v>
      </c>
      <c r="N226" s="175">
        <v>0</v>
      </c>
      <c r="O226" s="234">
        <v>0</v>
      </c>
      <c r="P226" s="175">
        <v>5</v>
      </c>
      <c r="Q226" s="175">
        <v>0</v>
      </c>
      <c r="R226" s="175">
        <v>0</v>
      </c>
      <c r="S226" s="175">
        <v>0</v>
      </c>
      <c r="T226" s="175">
        <v>5</v>
      </c>
      <c r="U226" s="359">
        <v>0</v>
      </c>
      <c r="V226" s="175">
        <v>2</v>
      </c>
      <c r="W226" s="175"/>
      <c r="X226" s="181" t="s">
        <v>750</v>
      </c>
      <c r="Y226" s="182" t="s">
        <v>70</v>
      </c>
      <c r="Z226" s="175" t="s">
        <v>46</v>
      </c>
      <c r="AA226" s="175">
        <v>1</v>
      </c>
      <c r="AB226" s="261">
        <f t="shared" ref="AB226" si="109">M226*I226</f>
        <v>7.1</v>
      </c>
      <c r="AD226" s="261">
        <f t="shared" ref="AD226" si="110">T226*I226+U226*I226</f>
        <v>7.1</v>
      </c>
      <c r="AE226" s="261">
        <f t="shared" ref="AE226" si="111">S226*I226</f>
        <v>0</v>
      </c>
    </row>
    <row r="227" spans="1:35" s="286" customFormat="1" ht="45" x14ac:dyDescent="0.25">
      <c r="A227" s="283">
        <v>217</v>
      </c>
      <c r="B227" s="315" t="s">
        <v>71</v>
      </c>
      <c r="C227" s="315" t="s">
        <v>53</v>
      </c>
      <c r="D227" s="315" t="s">
        <v>599</v>
      </c>
      <c r="E227" s="315">
        <v>0.38</v>
      </c>
      <c r="F227" s="325" t="s">
        <v>751</v>
      </c>
      <c r="G227" s="325" t="s">
        <v>752</v>
      </c>
      <c r="H227" s="315" t="s">
        <v>75</v>
      </c>
      <c r="I227" s="316">
        <v>1</v>
      </c>
      <c r="J227" s="315" t="s">
        <v>74</v>
      </c>
      <c r="K227" s="315"/>
      <c r="L227" s="315"/>
      <c r="M227" s="315">
        <v>9</v>
      </c>
      <c r="N227" s="315">
        <v>0</v>
      </c>
      <c r="O227" s="218">
        <v>0</v>
      </c>
      <c r="P227" s="315">
        <v>9</v>
      </c>
      <c r="Q227" s="315">
        <v>0</v>
      </c>
      <c r="R227" s="315">
        <v>0</v>
      </c>
      <c r="S227" s="315">
        <v>0</v>
      </c>
      <c r="T227" s="315">
        <v>9</v>
      </c>
      <c r="U227" s="356">
        <v>0</v>
      </c>
      <c r="V227" s="315">
        <v>12</v>
      </c>
      <c r="W227" s="315"/>
      <c r="X227" s="317"/>
      <c r="Y227" s="315"/>
      <c r="Z227" s="315"/>
      <c r="AA227" s="315">
        <v>1</v>
      </c>
      <c r="AC227" s="286">
        <f t="shared" si="106"/>
        <v>9</v>
      </c>
      <c r="AF227" s="286">
        <f t="shared" si="107"/>
        <v>9</v>
      </c>
      <c r="AG227" s="286">
        <f t="shared" ref="AG227:AG234" si="112">S227*I227</f>
        <v>0</v>
      </c>
    </row>
    <row r="228" spans="1:35" s="286" customFormat="1" ht="45" x14ac:dyDescent="0.25">
      <c r="A228" s="283">
        <v>218</v>
      </c>
      <c r="B228" s="318" t="s">
        <v>71</v>
      </c>
      <c r="C228" s="318" t="s">
        <v>53</v>
      </c>
      <c r="D228" s="318" t="s">
        <v>271</v>
      </c>
      <c r="E228" s="318" t="s">
        <v>73</v>
      </c>
      <c r="F228" s="325" t="s">
        <v>753</v>
      </c>
      <c r="G228" s="325" t="s">
        <v>754</v>
      </c>
      <c r="H228" s="318" t="s">
        <v>75</v>
      </c>
      <c r="I228" s="319">
        <v>6</v>
      </c>
      <c r="J228" s="318" t="s">
        <v>82</v>
      </c>
      <c r="K228" s="318"/>
      <c r="L228" s="318"/>
      <c r="M228" s="318">
        <v>15</v>
      </c>
      <c r="N228" s="318">
        <v>0</v>
      </c>
      <c r="O228" s="220">
        <v>0</v>
      </c>
      <c r="P228" s="318">
        <v>15</v>
      </c>
      <c r="Q228" s="318">
        <v>0</v>
      </c>
      <c r="R228" s="318">
        <v>0</v>
      </c>
      <c r="S228" s="318">
        <v>0</v>
      </c>
      <c r="T228" s="318">
        <v>15</v>
      </c>
      <c r="U228" s="357">
        <v>0</v>
      </c>
      <c r="V228" s="318">
        <v>3</v>
      </c>
      <c r="W228" s="318"/>
      <c r="X228" s="320"/>
      <c r="Y228" s="318"/>
      <c r="Z228" s="318"/>
      <c r="AA228" s="318">
        <v>1</v>
      </c>
      <c r="AC228" s="286">
        <f t="shared" si="106"/>
        <v>90</v>
      </c>
      <c r="AF228" s="286">
        <f t="shared" si="107"/>
        <v>90</v>
      </c>
      <c r="AG228" s="286">
        <f t="shared" si="112"/>
        <v>0</v>
      </c>
    </row>
    <row r="229" spans="1:35" s="286" customFormat="1" ht="60" x14ac:dyDescent="0.25">
      <c r="A229" s="283">
        <v>219</v>
      </c>
      <c r="B229" s="305" t="s">
        <v>47</v>
      </c>
      <c r="C229" s="307" t="s">
        <v>53</v>
      </c>
      <c r="D229" s="307" t="s">
        <v>570</v>
      </c>
      <c r="E229" s="305" t="s">
        <v>42</v>
      </c>
      <c r="F229" s="325" t="s">
        <v>755</v>
      </c>
      <c r="G229" s="325" t="s">
        <v>756</v>
      </c>
      <c r="H229" s="307" t="s">
        <v>75</v>
      </c>
      <c r="I229" s="306">
        <v>7</v>
      </c>
      <c r="J229" s="307" t="s">
        <v>74</v>
      </c>
      <c r="K229" s="305"/>
      <c r="L229" s="305"/>
      <c r="M229" s="305">
        <v>16</v>
      </c>
      <c r="N229" s="305">
        <v>0</v>
      </c>
      <c r="O229" s="305">
        <v>0</v>
      </c>
      <c r="P229" s="305">
        <v>16</v>
      </c>
      <c r="Q229" s="305">
        <v>0</v>
      </c>
      <c r="R229" s="305">
        <v>0</v>
      </c>
      <c r="S229" s="305">
        <v>0</v>
      </c>
      <c r="T229" s="305">
        <v>16</v>
      </c>
      <c r="U229" s="305">
        <v>0</v>
      </c>
      <c r="V229" s="305">
        <v>29</v>
      </c>
      <c r="W229" s="305"/>
      <c r="X229" s="307"/>
      <c r="Y229" s="305"/>
      <c r="Z229" s="305"/>
      <c r="AA229" s="305">
        <v>1</v>
      </c>
      <c r="AC229" s="286">
        <f t="shared" si="106"/>
        <v>112</v>
      </c>
      <c r="AF229" s="286">
        <f t="shared" si="107"/>
        <v>112</v>
      </c>
      <c r="AG229" s="286">
        <f t="shared" si="112"/>
        <v>0</v>
      </c>
      <c r="AI229" s="286">
        <f>T229*I229+U229*I229</f>
        <v>112</v>
      </c>
    </row>
    <row r="230" spans="1:35" s="286" customFormat="1" ht="45" x14ac:dyDescent="0.25">
      <c r="A230" s="283">
        <v>220</v>
      </c>
      <c r="B230" s="296" t="s">
        <v>71</v>
      </c>
      <c r="C230" s="297" t="s">
        <v>53</v>
      </c>
      <c r="D230" s="297" t="s">
        <v>110</v>
      </c>
      <c r="E230" s="297" t="s">
        <v>73</v>
      </c>
      <c r="F230" s="325" t="s">
        <v>757</v>
      </c>
      <c r="G230" s="325" t="s">
        <v>758</v>
      </c>
      <c r="H230" s="297" t="s">
        <v>75</v>
      </c>
      <c r="I230" s="289">
        <v>3</v>
      </c>
      <c r="J230" s="313" t="s">
        <v>82</v>
      </c>
      <c r="K230" s="298"/>
      <c r="L230" s="298"/>
      <c r="M230" s="298">
        <v>136</v>
      </c>
      <c r="N230" s="298">
        <v>0</v>
      </c>
      <c r="O230" s="237">
        <v>0</v>
      </c>
      <c r="P230" s="298">
        <v>136</v>
      </c>
      <c r="Q230" s="298">
        <v>0</v>
      </c>
      <c r="R230" s="298">
        <v>0</v>
      </c>
      <c r="S230" s="298">
        <v>0</v>
      </c>
      <c r="T230" s="298">
        <v>136</v>
      </c>
      <c r="U230" s="354">
        <v>0</v>
      </c>
      <c r="V230" s="298">
        <v>65</v>
      </c>
      <c r="W230" s="298"/>
      <c r="X230" s="298"/>
      <c r="Y230" s="298"/>
      <c r="Z230" s="299"/>
      <c r="AA230" s="298">
        <v>1</v>
      </c>
      <c r="AC230" s="286">
        <f t="shared" si="106"/>
        <v>408</v>
      </c>
      <c r="AF230" s="286">
        <f t="shared" si="107"/>
        <v>408</v>
      </c>
      <c r="AG230" s="286">
        <f t="shared" si="112"/>
        <v>0</v>
      </c>
    </row>
    <row r="231" spans="1:35" s="286" customFormat="1" ht="45" x14ac:dyDescent="0.25">
      <c r="A231" s="283">
        <v>221</v>
      </c>
      <c r="B231" s="296" t="s">
        <v>71</v>
      </c>
      <c r="C231" s="297" t="s">
        <v>53</v>
      </c>
      <c r="D231" s="297" t="s">
        <v>110</v>
      </c>
      <c r="E231" s="297" t="s">
        <v>73</v>
      </c>
      <c r="F231" s="325" t="s">
        <v>759</v>
      </c>
      <c r="G231" s="325" t="s">
        <v>760</v>
      </c>
      <c r="H231" s="297" t="s">
        <v>75</v>
      </c>
      <c r="I231" s="289">
        <v>3</v>
      </c>
      <c r="J231" s="313" t="s">
        <v>82</v>
      </c>
      <c r="K231" s="298"/>
      <c r="L231" s="298"/>
      <c r="M231" s="298">
        <v>136</v>
      </c>
      <c r="N231" s="298">
        <v>0</v>
      </c>
      <c r="O231" s="237">
        <v>0</v>
      </c>
      <c r="P231" s="298">
        <v>136</v>
      </c>
      <c r="Q231" s="298">
        <v>0</v>
      </c>
      <c r="R231" s="298">
        <v>0</v>
      </c>
      <c r="S231" s="298">
        <v>0</v>
      </c>
      <c r="T231" s="298">
        <v>136</v>
      </c>
      <c r="U231" s="354">
        <v>0</v>
      </c>
      <c r="V231" s="298">
        <v>66</v>
      </c>
      <c r="W231" s="298"/>
      <c r="X231" s="298"/>
      <c r="Y231" s="298"/>
      <c r="Z231" s="299"/>
      <c r="AA231" s="298">
        <v>1</v>
      </c>
      <c r="AC231" s="286">
        <f t="shared" si="106"/>
        <v>408</v>
      </c>
      <c r="AF231" s="286">
        <f t="shared" si="107"/>
        <v>408</v>
      </c>
      <c r="AG231" s="286">
        <f t="shared" si="112"/>
        <v>0</v>
      </c>
    </row>
    <row r="232" spans="1:35" s="286" customFormat="1" ht="45" x14ac:dyDescent="0.25">
      <c r="A232" s="283">
        <v>222</v>
      </c>
      <c r="B232" s="318" t="s">
        <v>71</v>
      </c>
      <c r="C232" s="318" t="s">
        <v>53</v>
      </c>
      <c r="D232" s="318" t="s">
        <v>81</v>
      </c>
      <c r="E232" s="318" t="s">
        <v>73</v>
      </c>
      <c r="F232" s="325" t="s">
        <v>761</v>
      </c>
      <c r="G232" s="325" t="s">
        <v>762</v>
      </c>
      <c r="H232" s="318" t="s">
        <v>75</v>
      </c>
      <c r="I232" s="319">
        <v>6</v>
      </c>
      <c r="J232" s="318" t="s">
        <v>82</v>
      </c>
      <c r="K232" s="318"/>
      <c r="L232" s="318"/>
      <c r="M232" s="318">
        <v>56</v>
      </c>
      <c r="N232" s="318">
        <v>0</v>
      </c>
      <c r="O232" s="220">
        <v>0</v>
      </c>
      <c r="P232" s="318">
        <v>56</v>
      </c>
      <c r="Q232" s="318">
        <v>0</v>
      </c>
      <c r="R232" s="318">
        <v>0</v>
      </c>
      <c r="S232" s="318">
        <v>0</v>
      </c>
      <c r="T232" s="318">
        <v>56</v>
      </c>
      <c r="U232" s="357">
        <v>0</v>
      </c>
      <c r="V232" s="318">
        <v>23</v>
      </c>
      <c r="W232" s="318"/>
      <c r="X232" s="320"/>
      <c r="Y232" s="318"/>
      <c r="Z232" s="318"/>
      <c r="AA232" s="318">
        <v>1</v>
      </c>
      <c r="AC232" s="286">
        <f t="shared" si="106"/>
        <v>336</v>
      </c>
      <c r="AF232" s="286">
        <f t="shared" si="107"/>
        <v>336</v>
      </c>
      <c r="AG232" s="286">
        <f t="shared" si="112"/>
        <v>0</v>
      </c>
    </row>
    <row r="233" spans="1:35" s="286" customFormat="1" ht="60" x14ac:dyDescent="0.25">
      <c r="A233" s="283">
        <v>223</v>
      </c>
      <c r="B233" s="315" t="s">
        <v>71</v>
      </c>
      <c r="C233" s="315" t="s">
        <v>53</v>
      </c>
      <c r="D233" s="315" t="s">
        <v>737</v>
      </c>
      <c r="E233" s="315" t="s">
        <v>73</v>
      </c>
      <c r="F233" s="308" t="s">
        <v>763</v>
      </c>
      <c r="G233" s="308" t="s">
        <v>764</v>
      </c>
      <c r="H233" s="315" t="s">
        <v>75</v>
      </c>
      <c r="I233" s="316">
        <v>8</v>
      </c>
      <c r="J233" s="315" t="s">
        <v>74</v>
      </c>
      <c r="K233" s="315"/>
      <c r="L233" s="315"/>
      <c r="M233" s="315">
        <v>63</v>
      </c>
      <c r="N233" s="315">
        <v>0</v>
      </c>
      <c r="O233" s="218">
        <v>0</v>
      </c>
      <c r="P233" s="315">
        <v>63</v>
      </c>
      <c r="Q233" s="315">
        <v>0</v>
      </c>
      <c r="R233" s="315">
        <v>0</v>
      </c>
      <c r="S233" s="315">
        <v>0</v>
      </c>
      <c r="T233" s="315">
        <v>63</v>
      </c>
      <c r="U233" s="356">
        <v>0</v>
      </c>
      <c r="V233" s="315">
        <v>22</v>
      </c>
      <c r="W233" s="315"/>
      <c r="X233" s="317"/>
      <c r="Y233" s="315"/>
      <c r="Z233" s="315"/>
      <c r="AA233" s="315">
        <v>1</v>
      </c>
      <c r="AC233" s="286">
        <f t="shared" si="106"/>
        <v>504</v>
      </c>
      <c r="AF233" s="286">
        <f t="shared" si="107"/>
        <v>504</v>
      </c>
      <c r="AG233" s="286">
        <f t="shared" si="112"/>
        <v>0</v>
      </c>
    </row>
    <row r="234" spans="1:35" s="286" customFormat="1" ht="60" x14ac:dyDescent="0.25">
      <c r="A234" s="283">
        <v>224</v>
      </c>
      <c r="B234" s="315" t="s">
        <v>71</v>
      </c>
      <c r="C234" s="315" t="s">
        <v>53</v>
      </c>
      <c r="D234" s="315" t="s">
        <v>737</v>
      </c>
      <c r="E234" s="315" t="s">
        <v>73</v>
      </c>
      <c r="F234" s="322" t="s">
        <v>765</v>
      </c>
      <c r="G234" s="322" t="s">
        <v>766</v>
      </c>
      <c r="H234" s="315" t="s">
        <v>75</v>
      </c>
      <c r="I234" s="316">
        <v>4.5</v>
      </c>
      <c r="J234" s="315" t="s">
        <v>74</v>
      </c>
      <c r="K234" s="315"/>
      <c r="L234" s="315"/>
      <c r="M234" s="315">
        <v>63</v>
      </c>
      <c r="N234" s="315">
        <v>0</v>
      </c>
      <c r="O234" s="218">
        <v>0</v>
      </c>
      <c r="P234" s="315">
        <v>63</v>
      </c>
      <c r="Q234" s="315">
        <v>0</v>
      </c>
      <c r="R234" s="315">
        <v>0</v>
      </c>
      <c r="S234" s="315">
        <v>0</v>
      </c>
      <c r="T234" s="315">
        <v>63</v>
      </c>
      <c r="U234" s="356">
        <v>0</v>
      </c>
      <c r="V234" s="315">
        <v>15</v>
      </c>
      <c r="W234" s="315"/>
      <c r="X234" s="317"/>
      <c r="Y234" s="315"/>
      <c r="Z234" s="315"/>
      <c r="AA234" s="315">
        <v>1</v>
      </c>
      <c r="AC234" s="286">
        <f t="shared" si="106"/>
        <v>283.5</v>
      </c>
      <c r="AF234" s="286">
        <f t="shared" si="107"/>
        <v>283.5</v>
      </c>
      <c r="AG234" s="286">
        <f t="shared" si="112"/>
        <v>0</v>
      </c>
    </row>
    <row r="235" spans="1:35" s="232" customFormat="1" ht="90" x14ac:dyDescent="0.25">
      <c r="A235" s="231">
        <v>225</v>
      </c>
      <c r="B235" s="247" t="s">
        <v>39</v>
      </c>
      <c r="C235" s="247" t="s">
        <v>147</v>
      </c>
      <c r="D235" s="247" t="s">
        <v>767</v>
      </c>
      <c r="E235" s="247" t="s">
        <v>42</v>
      </c>
      <c r="F235" s="247" t="s">
        <v>768</v>
      </c>
      <c r="G235" s="250" t="s">
        <v>769</v>
      </c>
      <c r="H235" s="247" t="s">
        <v>45</v>
      </c>
      <c r="I235" s="251">
        <v>6.5</v>
      </c>
      <c r="J235" s="220" t="s">
        <v>74</v>
      </c>
      <c r="K235" s="247"/>
      <c r="L235" s="247"/>
      <c r="M235" s="247">
        <v>122</v>
      </c>
      <c r="N235" s="247">
        <v>0</v>
      </c>
      <c r="O235" s="247">
        <v>0</v>
      </c>
      <c r="P235" s="247">
        <v>29</v>
      </c>
      <c r="Q235" s="247">
        <v>0</v>
      </c>
      <c r="R235" s="247">
        <v>0</v>
      </c>
      <c r="S235" s="247">
        <v>4</v>
      </c>
      <c r="T235" s="247">
        <v>25</v>
      </c>
      <c r="U235" s="355">
        <v>93</v>
      </c>
      <c r="V235" s="247">
        <v>215</v>
      </c>
      <c r="W235" s="247" t="s">
        <v>770</v>
      </c>
      <c r="X235" s="250" t="s">
        <v>771</v>
      </c>
      <c r="Y235" s="247" t="s">
        <v>109</v>
      </c>
      <c r="Z235" s="247" t="s">
        <v>46</v>
      </c>
      <c r="AA235" s="247">
        <v>0</v>
      </c>
    </row>
    <row r="236" spans="1:35" s="286" customFormat="1" ht="45" x14ac:dyDescent="0.25">
      <c r="A236" s="283">
        <v>226</v>
      </c>
      <c r="B236" s="326" t="s">
        <v>71</v>
      </c>
      <c r="C236" s="326" t="s">
        <v>53</v>
      </c>
      <c r="D236" s="326" t="s">
        <v>271</v>
      </c>
      <c r="E236" s="326" t="s">
        <v>73</v>
      </c>
      <c r="F236" s="290" t="s">
        <v>772</v>
      </c>
      <c r="G236" s="290" t="s">
        <v>773</v>
      </c>
      <c r="H236" s="326" t="s">
        <v>75</v>
      </c>
      <c r="I236" s="327">
        <v>4.5</v>
      </c>
      <c r="J236" s="326" t="s">
        <v>82</v>
      </c>
      <c r="K236" s="326"/>
      <c r="L236" s="326"/>
      <c r="M236" s="326">
        <v>65</v>
      </c>
      <c r="N236" s="326">
        <v>0</v>
      </c>
      <c r="O236" s="252">
        <v>0</v>
      </c>
      <c r="P236" s="326">
        <v>65</v>
      </c>
      <c r="Q236" s="326">
        <v>0</v>
      </c>
      <c r="R236" s="326">
        <v>0</v>
      </c>
      <c r="S236" s="326">
        <v>0</v>
      </c>
      <c r="T236" s="326">
        <v>65</v>
      </c>
      <c r="U236" s="360">
        <v>0</v>
      </c>
      <c r="V236" s="326">
        <v>32</v>
      </c>
      <c r="W236" s="326"/>
      <c r="X236" s="328"/>
      <c r="Y236" s="326"/>
      <c r="Z236" s="326"/>
      <c r="AA236" s="326">
        <v>1</v>
      </c>
      <c r="AC236" s="286">
        <f t="shared" si="106"/>
        <v>292.5</v>
      </c>
      <c r="AF236" s="286">
        <f t="shared" si="107"/>
        <v>292.5</v>
      </c>
      <c r="AG236" s="286">
        <f t="shared" ref="AG236:AG237" si="113">S236*I236</f>
        <v>0</v>
      </c>
    </row>
    <row r="237" spans="1:35" s="286" customFormat="1" ht="45" x14ac:dyDescent="0.25">
      <c r="A237" s="283">
        <v>227</v>
      </c>
      <c r="B237" s="315" t="s">
        <v>71</v>
      </c>
      <c r="C237" s="315" t="s">
        <v>53</v>
      </c>
      <c r="D237" s="315" t="s">
        <v>774</v>
      </c>
      <c r="E237" s="315">
        <v>0.38</v>
      </c>
      <c r="F237" s="290" t="s">
        <v>775</v>
      </c>
      <c r="G237" s="290" t="s">
        <v>776</v>
      </c>
      <c r="H237" s="315" t="s">
        <v>75</v>
      </c>
      <c r="I237" s="316">
        <v>1</v>
      </c>
      <c r="J237" s="315" t="s">
        <v>74</v>
      </c>
      <c r="K237" s="315"/>
      <c r="L237" s="315"/>
      <c r="M237" s="315">
        <v>9</v>
      </c>
      <c r="N237" s="315">
        <v>0</v>
      </c>
      <c r="O237" s="218">
        <v>0</v>
      </c>
      <c r="P237" s="315">
        <v>9</v>
      </c>
      <c r="Q237" s="315">
        <v>0</v>
      </c>
      <c r="R237" s="315">
        <v>0</v>
      </c>
      <c r="S237" s="315">
        <v>0</v>
      </c>
      <c r="T237" s="315">
        <v>9</v>
      </c>
      <c r="U237" s="356">
        <v>0</v>
      </c>
      <c r="V237" s="315">
        <v>12</v>
      </c>
      <c r="W237" s="315"/>
      <c r="X237" s="317"/>
      <c r="Y237" s="315"/>
      <c r="Z237" s="315"/>
      <c r="AA237" s="315">
        <v>1</v>
      </c>
      <c r="AC237" s="286">
        <f t="shared" si="106"/>
        <v>9</v>
      </c>
      <c r="AF237" s="286">
        <f t="shared" si="107"/>
        <v>9</v>
      </c>
      <c r="AG237" s="286">
        <f t="shared" si="113"/>
        <v>0</v>
      </c>
    </row>
    <row r="238" spans="1:35" s="232" customFormat="1" ht="60" x14ac:dyDescent="0.25">
      <c r="A238" s="231">
        <v>228</v>
      </c>
      <c r="B238" s="19" t="s">
        <v>47</v>
      </c>
      <c r="C238" s="19" t="s">
        <v>53</v>
      </c>
      <c r="D238" s="19" t="s">
        <v>777</v>
      </c>
      <c r="E238" s="19" t="s">
        <v>42</v>
      </c>
      <c r="F238" s="19" t="s">
        <v>776</v>
      </c>
      <c r="G238" s="215" t="s">
        <v>778</v>
      </c>
      <c r="H238" s="19" t="s">
        <v>45</v>
      </c>
      <c r="I238" s="248">
        <v>9</v>
      </c>
      <c r="J238" s="218" t="s">
        <v>74</v>
      </c>
      <c r="K238" s="19"/>
      <c r="L238" s="19"/>
      <c r="M238" s="19">
        <v>28</v>
      </c>
      <c r="N238" s="19">
        <v>0</v>
      </c>
      <c r="O238" s="19">
        <v>0</v>
      </c>
      <c r="P238" s="19">
        <v>28</v>
      </c>
      <c r="Q238" s="19">
        <v>0</v>
      </c>
      <c r="R238" s="19">
        <v>0</v>
      </c>
      <c r="S238" s="19">
        <v>0</v>
      </c>
      <c r="T238" s="19">
        <v>28</v>
      </c>
      <c r="U238" s="346">
        <v>0</v>
      </c>
      <c r="V238" s="19">
        <v>12</v>
      </c>
      <c r="W238" s="19"/>
      <c r="X238" s="215" t="s">
        <v>779</v>
      </c>
      <c r="Y238" s="19" t="s">
        <v>109</v>
      </c>
      <c r="Z238" s="19" t="s">
        <v>46</v>
      </c>
      <c r="AA238" s="19">
        <v>0</v>
      </c>
    </row>
    <row r="239" spans="1:35" s="286" customFormat="1" ht="60" x14ac:dyDescent="0.25">
      <c r="A239" s="283">
        <v>229</v>
      </c>
      <c r="B239" s="315" t="s">
        <v>71</v>
      </c>
      <c r="C239" s="315" t="s">
        <v>53</v>
      </c>
      <c r="D239" s="315" t="s">
        <v>737</v>
      </c>
      <c r="E239" s="315" t="s">
        <v>73</v>
      </c>
      <c r="F239" s="308" t="s">
        <v>780</v>
      </c>
      <c r="G239" s="308" t="s">
        <v>781</v>
      </c>
      <c r="H239" s="315" t="s">
        <v>75</v>
      </c>
      <c r="I239" s="316">
        <v>6</v>
      </c>
      <c r="J239" s="315" t="s">
        <v>74</v>
      </c>
      <c r="K239" s="315"/>
      <c r="L239" s="315"/>
      <c r="M239" s="315">
        <v>63</v>
      </c>
      <c r="N239" s="315">
        <v>0</v>
      </c>
      <c r="O239" s="218">
        <v>0</v>
      </c>
      <c r="P239" s="315">
        <v>63</v>
      </c>
      <c r="Q239" s="315">
        <v>0</v>
      </c>
      <c r="R239" s="315">
        <v>0</v>
      </c>
      <c r="S239" s="315">
        <v>0</v>
      </c>
      <c r="T239" s="315">
        <v>63</v>
      </c>
      <c r="U239" s="356">
        <v>0</v>
      </c>
      <c r="V239" s="315">
        <v>18</v>
      </c>
      <c r="W239" s="315"/>
      <c r="X239" s="317"/>
      <c r="Y239" s="315"/>
      <c r="Z239" s="315"/>
      <c r="AA239" s="315">
        <v>1</v>
      </c>
      <c r="AC239" s="286">
        <f t="shared" si="106"/>
        <v>378</v>
      </c>
      <c r="AF239" s="286">
        <f t="shared" si="107"/>
        <v>378</v>
      </c>
      <c r="AG239" s="286">
        <f>S239*I239</f>
        <v>0</v>
      </c>
    </row>
    <row r="240" spans="1:35" s="232" customFormat="1" ht="60" x14ac:dyDescent="0.25">
      <c r="A240" s="231">
        <v>230</v>
      </c>
      <c r="B240" s="19" t="s">
        <v>47</v>
      </c>
      <c r="C240" s="19" t="s">
        <v>53</v>
      </c>
      <c r="D240" s="19" t="s">
        <v>777</v>
      </c>
      <c r="E240" s="19" t="s">
        <v>42</v>
      </c>
      <c r="F240" s="19" t="s">
        <v>782</v>
      </c>
      <c r="G240" s="215" t="s">
        <v>783</v>
      </c>
      <c r="H240" s="19" t="s">
        <v>45</v>
      </c>
      <c r="I240" s="19">
        <v>2.3330000000000002</v>
      </c>
      <c r="J240" s="218" t="s">
        <v>74</v>
      </c>
      <c r="K240" s="19"/>
      <c r="L240" s="19"/>
      <c r="M240" s="19">
        <v>28</v>
      </c>
      <c r="N240" s="19">
        <v>0</v>
      </c>
      <c r="O240" s="19">
        <v>0</v>
      </c>
      <c r="P240" s="19">
        <v>28</v>
      </c>
      <c r="Q240" s="19">
        <v>0</v>
      </c>
      <c r="R240" s="19">
        <v>0</v>
      </c>
      <c r="S240" s="19">
        <v>0</v>
      </c>
      <c r="T240" s="19">
        <v>28</v>
      </c>
      <c r="U240" s="346">
        <v>0</v>
      </c>
      <c r="V240" s="19">
        <v>12</v>
      </c>
      <c r="W240" s="19"/>
      <c r="X240" s="215" t="s">
        <v>784</v>
      </c>
      <c r="Y240" s="19" t="s">
        <v>109</v>
      </c>
      <c r="Z240" s="19" t="s">
        <v>46</v>
      </c>
      <c r="AA240" s="19">
        <v>0</v>
      </c>
    </row>
    <row r="241" spans="1:33" s="286" customFormat="1" ht="45" x14ac:dyDescent="0.25">
      <c r="A241" s="283">
        <v>231</v>
      </c>
      <c r="B241" s="296" t="s">
        <v>71</v>
      </c>
      <c r="C241" s="297" t="s">
        <v>53</v>
      </c>
      <c r="D241" s="297" t="s">
        <v>110</v>
      </c>
      <c r="E241" s="297" t="s">
        <v>73</v>
      </c>
      <c r="F241" s="325" t="s">
        <v>785</v>
      </c>
      <c r="G241" s="325" t="s">
        <v>786</v>
      </c>
      <c r="H241" s="297" t="s">
        <v>75</v>
      </c>
      <c r="I241" s="289">
        <v>3.5</v>
      </c>
      <c r="J241" s="313" t="s">
        <v>82</v>
      </c>
      <c r="K241" s="298"/>
      <c r="L241" s="298"/>
      <c r="M241" s="298">
        <v>136</v>
      </c>
      <c r="N241" s="298">
        <v>0</v>
      </c>
      <c r="O241" s="237">
        <v>0</v>
      </c>
      <c r="P241" s="298">
        <v>136</v>
      </c>
      <c r="Q241" s="298">
        <v>0</v>
      </c>
      <c r="R241" s="298">
        <v>0</v>
      </c>
      <c r="S241" s="298">
        <v>0</v>
      </c>
      <c r="T241" s="298">
        <v>136</v>
      </c>
      <c r="U241" s="354">
        <v>0</v>
      </c>
      <c r="V241" s="298">
        <v>12</v>
      </c>
      <c r="W241" s="298"/>
      <c r="X241" s="298"/>
      <c r="Y241" s="298"/>
      <c r="Z241" s="299"/>
      <c r="AA241" s="298">
        <v>1</v>
      </c>
      <c r="AC241" s="286">
        <f t="shared" si="106"/>
        <v>476</v>
      </c>
      <c r="AF241" s="286">
        <f t="shared" si="107"/>
        <v>476</v>
      </c>
      <c r="AG241" s="286">
        <f>S241*I241</f>
        <v>0</v>
      </c>
    </row>
    <row r="242" spans="1:33" s="261" customFormat="1" ht="60" x14ac:dyDescent="0.25">
      <c r="A242" s="83">
        <v>232</v>
      </c>
      <c r="B242" s="93" t="s">
        <v>47</v>
      </c>
      <c r="C242" s="93" t="s">
        <v>40</v>
      </c>
      <c r="D242" s="93" t="s">
        <v>390</v>
      </c>
      <c r="E242" s="93" t="s">
        <v>42</v>
      </c>
      <c r="F242" s="93" t="s">
        <v>787</v>
      </c>
      <c r="G242" s="94" t="s">
        <v>788</v>
      </c>
      <c r="H242" s="93" t="s">
        <v>45</v>
      </c>
      <c r="I242" s="93">
        <v>6.6660000000000004</v>
      </c>
      <c r="J242" s="193" t="s">
        <v>74</v>
      </c>
      <c r="K242" s="93"/>
      <c r="L242" s="93"/>
      <c r="M242" s="93">
        <v>7</v>
      </c>
      <c r="N242" s="93">
        <v>0</v>
      </c>
      <c r="O242" s="93">
        <v>0</v>
      </c>
      <c r="P242" s="93">
        <v>7</v>
      </c>
      <c r="Q242" s="93">
        <v>0</v>
      </c>
      <c r="R242" s="93">
        <v>0</v>
      </c>
      <c r="S242" s="93">
        <v>7</v>
      </c>
      <c r="T242" s="93">
        <v>0</v>
      </c>
      <c r="U242" s="93">
        <v>0</v>
      </c>
      <c r="V242" s="93">
        <v>21</v>
      </c>
      <c r="W242" s="93"/>
      <c r="X242" s="94" t="s">
        <v>789</v>
      </c>
      <c r="Y242" s="93" t="s">
        <v>183</v>
      </c>
      <c r="Z242" s="93" t="s">
        <v>46</v>
      </c>
      <c r="AA242" s="93">
        <v>1</v>
      </c>
      <c r="AB242" s="261">
        <f t="shared" ref="AB242" si="114">M242*I242</f>
        <v>46.662000000000006</v>
      </c>
      <c r="AD242" s="261">
        <f t="shared" ref="AD242" si="115">T242*I242+U242*I242</f>
        <v>0</v>
      </c>
      <c r="AE242" s="261">
        <f t="shared" ref="AE242" si="116">S242*I242</f>
        <v>46.662000000000006</v>
      </c>
    </row>
    <row r="243" spans="1:33" s="286" customFormat="1" ht="45" x14ac:dyDescent="0.25">
      <c r="A243" s="283">
        <v>233</v>
      </c>
      <c r="B243" s="305" t="s">
        <v>71</v>
      </c>
      <c r="C243" s="305" t="s">
        <v>53</v>
      </c>
      <c r="D243" s="307" t="s">
        <v>510</v>
      </c>
      <c r="E243" s="305" t="s">
        <v>73</v>
      </c>
      <c r="F243" s="307" t="s">
        <v>790</v>
      </c>
      <c r="G243" s="307" t="s">
        <v>791</v>
      </c>
      <c r="H243" s="305" t="s">
        <v>75</v>
      </c>
      <c r="I243" s="305">
        <v>2</v>
      </c>
      <c r="J243" s="305" t="s">
        <v>74</v>
      </c>
      <c r="K243" s="305"/>
      <c r="L243" s="305"/>
      <c r="M243" s="305">
        <v>66</v>
      </c>
      <c r="N243" s="305">
        <v>0</v>
      </c>
      <c r="O243" s="214">
        <v>0</v>
      </c>
      <c r="P243" s="305">
        <v>66</v>
      </c>
      <c r="Q243" s="305">
        <v>0</v>
      </c>
      <c r="R243" s="305">
        <v>0</v>
      </c>
      <c r="S243" s="305">
        <v>0</v>
      </c>
      <c r="T243" s="305">
        <v>66</v>
      </c>
      <c r="U243" s="351">
        <v>0</v>
      </c>
      <c r="V243" s="305">
        <v>28</v>
      </c>
      <c r="W243" s="305"/>
      <c r="X243" s="307"/>
      <c r="Y243" s="305"/>
      <c r="Z243" s="305"/>
      <c r="AA243" s="305">
        <v>1</v>
      </c>
      <c r="AC243" s="286">
        <f t="shared" si="106"/>
        <v>132</v>
      </c>
      <c r="AF243" s="286">
        <f t="shared" si="107"/>
        <v>132</v>
      </c>
      <c r="AG243" s="286">
        <f>S243*I243</f>
        <v>0</v>
      </c>
    </row>
    <row r="244" spans="1:33" s="261" customFormat="1" ht="60" x14ac:dyDescent="0.25">
      <c r="A244" s="83">
        <v>234</v>
      </c>
      <c r="B244" s="93" t="s">
        <v>47</v>
      </c>
      <c r="C244" s="93" t="s">
        <v>40</v>
      </c>
      <c r="D244" s="93" t="s">
        <v>390</v>
      </c>
      <c r="E244" s="93" t="s">
        <v>42</v>
      </c>
      <c r="F244" s="94" t="s">
        <v>792</v>
      </c>
      <c r="G244" s="94" t="s">
        <v>793</v>
      </c>
      <c r="H244" s="93" t="s">
        <v>45</v>
      </c>
      <c r="I244" s="194">
        <v>18.5</v>
      </c>
      <c r="J244" s="180" t="s">
        <v>74</v>
      </c>
      <c r="K244" s="195"/>
      <c r="L244" s="93"/>
      <c r="M244" s="93">
        <v>7</v>
      </c>
      <c r="N244" s="93">
        <v>0</v>
      </c>
      <c r="O244" s="93">
        <v>0</v>
      </c>
      <c r="P244" s="93">
        <v>7</v>
      </c>
      <c r="Q244" s="93">
        <v>0</v>
      </c>
      <c r="R244" s="93">
        <v>0</v>
      </c>
      <c r="S244" s="93">
        <v>7</v>
      </c>
      <c r="T244" s="93">
        <v>0</v>
      </c>
      <c r="U244" s="93">
        <v>0</v>
      </c>
      <c r="V244" s="93">
        <v>48</v>
      </c>
      <c r="W244" s="93"/>
      <c r="X244" s="94" t="s">
        <v>794</v>
      </c>
      <c r="Y244" s="93" t="s">
        <v>183</v>
      </c>
      <c r="Z244" s="93" t="s">
        <v>46</v>
      </c>
      <c r="AA244" s="93">
        <v>1</v>
      </c>
      <c r="AB244" s="261">
        <f t="shared" ref="AB244" si="117">M244*I244</f>
        <v>129.5</v>
      </c>
      <c r="AD244" s="261">
        <f t="shared" ref="AD244" si="118">T244*I244+U244*I244</f>
        <v>0</v>
      </c>
      <c r="AE244" s="261">
        <f t="shared" ref="AE244" si="119">S244*I244</f>
        <v>129.5</v>
      </c>
    </row>
    <row r="245" spans="1:33" s="286" customFormat="1" ht="45" x14ac:dyDescent="0.25">
      <c r="A245" s="283">
        <v>235</v>
      </c>
      <c r="B245" s="315" t="s">
        <v>71</v>
      </c>
      <c r="C245" s="315" t="s">
        <v>147</v>
      </c>
      <c r="D245" s="315" t="s">
        <v>795</v>
      </c>
      <c r="E245" s="326" t="s">
        <v>73</v>
      </c>
      <c r="F245" s="290" t="s">
        <v>796</v>
      </c>
      <c r="G245" s="290" t="s">
        <v>797</v>
      </c>
      <c r="H245" s="315" t="s">
        <v>75</v>
      </c>
      <c r="I245" s="316">
        <v>6</v>
      </c>
      <c r="J245" s="315" t="s">
        <v>74</v>
      </c>
      <c r="K245" s="315"/>
      <c r="L245" s="315"/>
      <c r="M245" s="315">
        <v>22</v>
      </c>
      <c r="N245" s="315">
        <v>0</v>
      </c>
      <c r="O245" s="218">
        <v>0</v>
      </c>
      <c r="P245" s="315">
        <v>22</v>
      </c>
      <c r="Q245" s="315">
        <v>0</v>
      </c>
      <c r="R245" s="315">
        <v>0</v>
      </c>
      <c r="S245" s="315">
        <v>0</v>
      </c>
      <c r="T245" s="315">
        <v>22</v>
      </c>
      <c r="U245" s="356">
        <v>0</v>
      </c>
      <c r="V245" s="315">
        <v>12</v>
      </c>
      <c r="W245" s="315"/>
      <c r="X245" s="317"/>
      <c r="Y245" s="315"/>
      <c r="Z245" s="315"/>
      <c r="AA245" s="315">
        <v>1</v>
      </c>
      <c r="AC245" s="286">
        <f t="shared" si="106"/>
        <v>132</v>
      </c>
      <c r="AF245" s="286">
        <f t="shared" si="107"/>
        <v>132</v>
      </c>
      <c r="AG245" s="286">
        <f t="shared" ref="AG245:AG248" si="120">S245*I245</f>
        <v>0</v>
      </c>
    </row>
    <row r="246" spans="1:33" s="286" customFormat="1" ht="60" x14ac:dyDescent="0.25">
      <c r="A246" s="283">
        <v>236</v>
      </c>
      <c r="B246" s="315" t="s">
        <v>71</v>
      </c>
      <c r="C246" s="315" t="s">
        <v>53</v>
      </c>
      <c r="D246" s="315" t="s">
        <v>737</v>
      </c>
      <c r="E246" s="315" t="s">
        <v>73</v>
      </c>
      <c r="F246" s="308" t="s">
        <v>798</v>
      </c>
      <c r="G246" s="308" t="s">
        <v>799</v>
      </c>
      <c r="H246" s="315" t="s">
        <v>75</v>
      </c>
      <c r="I246" s="316">
        <v>2.5</v>
      </c>
      <c r="J246" s="315" t="s">
        <v>74</v>
      </c>
      <c r="K246" s="315"/>
      <c r="L246" s="315"/>
      <c r="M246" s="315">
        <v>63</v>
      </c>
      <c r="N246" s="315">
        <v>0</v>
      </c>
      <c r="O246" s="218">
        <v>0</v>
      </c>
      <c r="P246" s="315">
        <v>63</v>
      </c>
      <c r="Q246" s="315">
        <v>0</v>
      </c>
      <c r="R246" s="315">
        <v>0</v>
      </c>
      <c r="S246" s="315">
        <v>0</v>
      </c>
      <c r="T246" s="315">
        <v>63</v>
      </c>
      <c r="U246" s="356">
        <v>0</v>
      </c>
      <c r="V246" s="315">
        <v>12</v>
      </c>
      <c r="W246" s="315"/>
      <c r="X246" s="317"/>
      <c r="Y246" s="315"/>
      <c r="Z246" s="315"/>
      <c r="AA246" s="315">
        <v>1</v>
      </c>
      <c r="AC246" s="286">
        <f t="shared" si="106"/>
        <v>157.5</v>
      </c>
      <c r="AF246" s="286">
        <f t="shared" si="107"/>
        <v>157.5</v>
      </c>
      <c r="AG246" s="286">
        <f t="shared" si="120"/>
        <v>0</v>
      </c>
    </row>
    <row r="247" spans="1:33" s="286" customFormat="1" ht="60" x14ac:dyDescent="0.25">
      <c r="A247" s="283">
        <v>237</v>
      </c>
      <c r="B247" s="315" t="s">
        <v>71</v>
      </c>
      <c r="C247" s="315" t="s">
        <v>53</v>
      </c>
      <c r="D247" s="315" t="s">
        <v>800</v>
      </c>
      <c r="E247" s="315">
        <v>0.38</v>
      </c>
      <c r="F247" s="290" t="s">
        <v>801</v>
      </c>
      <c r="G247" s="290" t="s">
        <v>802</v>
      </c>
      <c r="H247" s="315" t="s">
        <v>75</v>
      </c>
      <c r="I247" s="316">
        <v>2</v>
      </c>
      <c r="J247" s="315" t="s">
        <v>74</v>
      </c>
      <c r="K247" s="315"/>
      <c r="L247" s="315"/>
      <c r="M247" s="315">
        <v>9</v>
      </c>
      <c r="N247" s="315">
        <v>0</v>
      </c>
      <c r="O247" s="218">
        <v>0</v>
      </c>
      <c r="P247" s="315">
        <v>9</v>
      </c>
      <c r="Q247" s="315">
        <v>0</v>
      </c>
      <c r="R247" s="315">
        <v>0</v>
      </c>
      <c r="S247" s="315">
        <v>0</v>
      </c>
      <c r="T247" s="315">
        <v>9</v>
      </c>
      <c r="U247" s="356">
        <v>0</v>
      </c>
      <c r="V247" s="315">
        <v>4</v>
      </c>
      <c r="W247" s="315"/>
      <c r="X247" s="317"/>
      <c r="Y247" s="315"/>
      <c r="Z247" s="315"/>
      <c r="AA247" s="315">
        <v>1</v>
      </c>
      <c r="AC247" s="286">
        <f t="shared" si="106"/>
        <v>18</v>
      </c>
      <c r="AF247" s="286">
        <f t="shared" si="107"/>
        <v>18</v>
      </c>
      <c r="AG247" s="286">
        <f t="shared" si="120"/>
        <v>0</v>
      </c>
    </row>
    <row r="248" spans="1:33" s="286" customFormat="1" ht="45" x14ac:dyDescent="0.25">
      <c r="A248" s="283">
        <v>238</v>
      </c>
      <c r="B248" s="296" t="s">
        <v>71</v>
      </c>
      <c r="C248" s="297" t="s">
        <v>53</v>
      </c>
      <c r="D248" s="300" t="s">
        <v>110</v>
      </c>
      <c r="E248" s="297" t="s">
        <v>73</v>
      </c>
      <c r="F248" s="288" t="s">
        <v>803</v>
      </c>
      <c r="G248" s="288" t="s">
        <v>804</v>
      </c>
      <c r="H248" s="297" t="s">
        <v>75</v>
      </c>
      <c r="I248" s="329">
        <v>3</v>
      </c>
      <c r="J248" s="313" t="s">
        <v>82</v>
      </c>
      <c r="K248" s="298"/>
      <c r="L248" s="298"/>
      <c r="M248" s="298">
        <v>136</v>
      </c>
      <c r="N248" s="298">
        <v>0</v>
      </c>
      <c r="O248" s="237">
        <v>0</v>
      </c>
      <c r="P248" s="298">
        <v>136</v>
      </c>
      <c r="Q248" s="298">
        <v>0</v>
      </c>
      <c r="R248" s="298">
        <v>0</v>
      </c>
      <c r="S248" s="298">
        <v>0</v>
      </c>
      <c r="T248" s="298">
        <v>136</v>
      </c>
      <c r="U248" s="354">
        <v>0</v>
      </c>
      <c r="V248" s="298">
        <v>66</v>
      </c>
      <c r="W248" s="298"/>
      <c r="X248" s="298"/>
      <c r="Y248" s="298"/>
      <c r="Z248" s="299"/>
      <c r="AA248" s="298">
        <v>1</v>
      </c>
      <c r="AC248" s="286">
        <f t="shared" si="106"/>
        <v>408</v>
      </c>
      <c r="AF248" s="286">
        <f t="shared" si="107"/>
        <v>408</v>
      </c>
      <c r="AG248" s="286">
        <f t="shared" si="120"/>
        <v>0</v>
      </c>
    </row>
    <row r="249" spans="1:33" s="232" customFormat="1" ht="75" x14ac:dyDescent="0.25">
      <c r="A249" s="231">
        <v>239</v>
      </c>
      <c r="B249" s="253" t="s">
        <v>859</v>
      </c>
      <c r="C249" s="254" t="s">
        <v>161</v>
      </c>
      <c r="D249" s="237" t="s">
        <v>860</v>
      </c>
      <c r="E249" s="254" t="s">
        <v>864</v>
      </c>
      <c r="F249" s="255" t="s">
        <v>861</v>
      </c>
      <c r="G249" s="255" t="s">
        <v>862</v>
      </c>
      <c r="H249" s="256" t="s">
        <v>45</v>
      </c>
      <c r="I249" s="257">
        <v>0.16600000000000001</v>
      </c>
      <c r="J249" s="237" t="s">
        <v>82</v>
      </c>
      <c r="K249" s="237"/>
      <c r="L249" s="237"/>
      <c r="M249" s="237">
        <v>9</v>
      </c>
      <c r="N249" s="237">
        <v>0</v>
      </c>
      <c r="O249" s="237">
        <v>0</v>
      </c>
      <c r="P249" s="237">
        <v>0</v>
      </c>
      <c r="Q249" s="237">
        <v>0</v>
      </c>
      <c r="R249" s="237">
        <v>0</v>
      </c>
      <c r="S249" s="237">
        <v>0</v>
      </c>
      <c r="T249" s="237">
        <v>0</v>
      </c>
      <c r="U249" s="354">
        <v>9</v>
      </c>
      <c r="V249" s="237">
        <v>22</v>
      </c>
      <c r="W249" s="237"/>
      <c r="X249" s="237" t="s">
        <v>863</v>
      </c>
      <c r="Y249" s="258" t="s">
        <v>109</v>
      </c>
      <c r="Z249" s="258" t="s">
        <v>46</v>
      </c>
      <c r="AA249" s="258">
        <v>0</v>
      </c>
    </row>
    <row r="250" spans="1:33" s="286" customFormat="1" ht="45" x14ac:dyDescent="0.25">
      <c r="A250" s="283">
        <v>240</v>
      </c>
      <c r="B250" s="318" t="s">
        <v>71</v>
      </c>
      <c r="C250" s="318" t="s">
        <v>53</v>
      </c>
      <c r="D250" s="318" t="s">
        <v>125</v>
      </c>
      <c r="E250" s="318" t="s">
        <v>73</v>
      </c>
      <c r="F250" s="330" t="s">
        <v>805</v>
      </c>
      <c r="G250" s="330" t="s">
        <v>806</v>
      </c>
      <c r="H250" s="318" t="s">
        <v>75</v>
      </c>
      <c r="I250" s="319">
        <v>2</v>
      </c>
      <c r="J250" s="318" t="s">
        <v>74</v>
      </c>
      <c r="K250" s="318"/>
      <c r="L250" s="318"/>
      <c r="M250" s="318">
        <v>63</v>
      </c>
      <c r="N250" s="318">
        <v>0</v>
      </c>
      <c r="O250" s="220">
        <v>0</v>
      </c>
      <c r="P250" s="318">
        <v>63</v>
      </c>
      <c r="Q250" s="318">
        <v>0</v>
      </c>
      <c r="R250" s="318">
        <v>0</v>
      </c>
      <c r="S250" s="318">
        <v>0</v>
      </c>
      <c r="T250" s="318">
        <v>63</v>
      </c>
      <c r="U250" s="357">
        <v>0</v>
      </c>
      <c r="V250" s="318">
        <v>21</v>
      </c>
      <c r="W250" s="318"/>
      <c r="X250" s="320"/>
      <c r="Y250" s="318"/>
      <c r="Z250" s="318"/>
      <c r="AA250" s="318">
        <v>1</v>
      </c>
      <c r="AC250" s="286">
        <f t="shared" si="106"/>
        <v>126</v>
      </c>
      <c r="AF250" s="286">
        <f t="shared" si="107"/>
        <v>126</v>
      </c>
      <c r="AG250" s="286">
        <f>S250*I250</f>
        <v>0</v>
      </c>
    </row>
    <row r="251" spans="1:33" s="232" customFormat="1" ht="45" x14ac:dyDescent="0.25">
      <c r="A251" s="231">
        <v>241</v>
      </c>
      <c r="B251" s="234" t="s">
        <v>71</v>
      </c>
      <c r="C251" s="234" t="s">
        <v>53</v>
      </c>
      <c r="D251" s="234" t="s">
        <v>284</v>
      </c>
      <c r="E251" s="234" t="s">
        <v>73</v>
      </c>
      <c r="F251" s="234" t="s">
        <v>807</v>
      </c>
      <c r="G251" s="22" t="s">
        <v>808</v>
      </c>
      <c r="H251" s="234" t="s">
        <v>45</v>
      </c>
      <c r="I251" s="234">
        <v>0.16600000000000001</v>
      </c>
      <c r="J251" s="259" t="s">
        <v>74</v>
      </c>
      <c r="K251" s="234"/>
      <c r="L251" s="234"/>
      <c r="M251" s="234">
        <v>68</v>
      </c>
      <c r="N251" s="234">
        <v>0</v>
      </c>
      <c r="O251" s="234">
        <v>0</v>
      </c>
      <c r="P251" s="234">
        <v>68</v>
      </c>
      <c r="Q251" s="234">
        <v>0</v>
      </c>
      <c r="R251" s="234">
        <v>0</v>
      </c>
      <c r="S251" s="234">
        <v>0</v>
      </c>
      <c r="T251" s="234">
        <v>68</v>
      </c>
      <c r="U251" s="359">
        <v>0</v>
      </c>
      <c r="V251" s="234">
        <v>12</v>
      </c>
      <c r="W251" s="234"/>
      <c r="X251" s="22" t="s">
        <v>809</v>
      </c>
      <c r="Y251" s="234" t="s">
        <v>109</v>
      </c>
      <c r="Z251" s="234" t="s">
        <v>46</v>
      </c>
      <c r="AA251" s="234">
        <v>0</v>
      </c>
    </row>
    <row r="252" spans="1:33" s="286" customFormat="1" ht="45" x14ac:dyDescent="0.25">
      <c r="A252" s="283">
        <v>242</v>
      </c>
      <c r="B252" s="287" t="s">
        <v>71</v>
      </c>
      <c r="C252" s="288" t="s">
        <v>53</v>
      </c>
      <c r="D252" s="288" t="s">
        <v>99</v>
      </c>
      <c r="E252" s="288" t="s">
        <v>73</v>
      </c>
      <c r="F252" s="308" t="s">
        <v>810</v>
      </c>
      <c r="G252" s="308" t="s">
        <v>811</v>
      </c>
      <c r="H252" s="288" t="s">
        <v>75</v>
      </c>
      <c r="I252" s="289">
        <v>1</v>
      </c>
      <c r="J252" s="288" t="s">
        <v>82</v>
      </c>
      <c r="K252" s="288"/>
      <c r="L252" s="288"/>
      <c r="M252" s="288">
        <v>92</v>
      </c>
      <c r="N252" s="288">
        <v>0</v>
      </c>
      <c r="O252" s="19">
        <v>0</v>
      </c>
      <c r="P252" s="288">
        <v>92</v>
      </c>
      <c r="Q252" s="288">
        <v>0</v>
      </c>
      <c r="R252" s="288">
        <v>0</v>
      </c>
      <c r="S252" s="288">
        <v>0</v>
      </c>
      <c r="T252" s="288">
        <v>92</v>
      </c>
      <c r="U252" s="346">
        <v>0</v>
      </c>
      <c r="V252" s="288">
        <v>23</v>
      </c>
      <c r="W252" s="288"/>
      <c r="X252" s="331"/>
      <c r="Y252" s="295"/>
      <c r="Z252" s="295"/>
      <c r="AA252" s="295">
        <v>1</v>
      </c>
      <c r="AC252" s="286">
        <f t="shared" si="106"/>
        <v>92</v>
      </c>
      <c r="AF252" s="286">
        <f t="shared" si="107"/>
        <v>92</v>
      </c>
      <c r="AG252" s="286">
        <f>S252*I252</f>
        <v>0</v>
      </c>
    </row>
    <row r="253" spans="1:33" s="232" customFormat="1" ht="45" x14ac:dyDescent="0.25">
      <c r="A253" s="231">
        <v>243</v>
      </c>
      <c r="B253" s="19" t="s">
        <v>71</v>
      </c>
      <c r="C253" s="19" t="s">
        <v>53</v>
      </c>
      <c r="D253" s="19" t="s">
        <v>280</v>
      </c>
      <c r="E253" s="19" t="s">
        <v>73</v>
      </c>
      <c r="F253" s="19" t="s">
        <v>812</v>
      </c>
      <c r="G253" s="19" t="s">
        <v>813</v>
      </c>
      <c r="H253" s="19" t="s">
        <v>45</v>
      </c>
      <c r="I253" s="19">
        <v>0.73</v>
      </c>
      <c r="J253" s="19" t="s">
        <v>82</v>
      </c>
      <c r="K253" s="19"/>
      <c r="L253" s="19"/>
      <c r="M253" s="19">
        <v>57</v>
      </c>
      <c r="N253" s="19">
        <v>0</v>
      </c>
      <c r="O253" s="19">
        <v>0</v>
      </c>
      <c r="P253" s="19">
        <v>57</v>
      </c>
      <c r="Q253" s="19">
        <v>0</v>
      </c>
      <c r="R253" s="19">
        <v>0</v>
      </c>
      <c r="S253" s="19">
        <v>0</v>
      </c>
      <c r="T253" s="19">
        <v>57</v>
      </c>
      <c r="U253" s="346">
        <v>0</v>
      </c>
      <c r="V253" s="19">
        <v>32</v>
      </c>
      <c r="W253" s="260"/>
      <c r="X253" s="215" t="s">
        <v>858</v>
      </c>
      <c r="Y253" s="18" t="s">
        <v>109</v>
      </c>
      <c r="Z253" s="19" t="s">
        <v>46</v>
      </c>
      <c r="AA253" s="19">
        <v>0</v>
      </c>
    </row>
    <row r="254" spans="1:33" s="286" customFormat="1" ht="45" x14ac:dyDescent="0.25">
      <c r="A254" s="283">
        <v>244</v>
      </c>
      <c r="B254" s="326" t="s">
        <v>71</v>
      </c>
      <c r="C254" s="326" t="s">
        <v>53</v>
      </c>
      <c r="D254" s="326" t="s">
        <v>271</v>
      </c>
      <c r="E254" s="326" t="s">
        <v>73</v>
      </c>
      <c r="F254" s="308" t="s">
        <v>814</v>
      </c>
      <c r="G254" s="308" t="s">
        <v>815</v>
      </c>
      <c r="H254" s="326" t="s">
        <v>75</v>
      </c>
      <c r="I254" s="327">
        <v>3</v>
      </c>
      <c r="J254" s="326" t="s">
        <v>82</v>
      </c>
      <c r="K254" s="326"/>
      <c r="L254" s="326"/>
      <c r="M254" s="326">
        <v>65</v>
      </c>
      <c r="N254" s="326">
        <v>0</v>
      </c>
      <c r="O254" s="252">
        <v>0</v>
      </c>
      <c r="P254" s="326">
        <v>65</v>
      </c>
      <c r="Q254" s="326">
        <v>0</v>
      </c>
      <c r="R254" s="326">
        <v>0</v>
      </c>
      <c r="S254" s="326">
        <v>0</v>
      </c>
      <c r="T254" s="326">
        <v>65</v>
      </c>
      <c r="U254" s="360">
        <v>0</v>
      </c>
      <c r="V254" s="326">
        <v>32</v>
      </c>
      <c r="W254" s="326"/>
      <c r="X254" s="328"/>
      <c r="Y254" s="326"/>
      <c r="Z254" s="326"/>
      <c r="AA254" s="326">
        <v>1</v>
      </c>
      <c r="AC254" s="286">
        <f t="shared" si="106"/>
        <v>195</v>
      </c>
      <c r="AF254" s="286">
        <f t="shared" si="107"/>
        <v>195</v>
      </c>
      <c r="AG254" s="286">
        <f>S254*I254</f>
        <v>0</v>
      </c>
    </row>
    <row r="255" spans="1:33" s="232" customFormat="1" ht="60" x14ac:dyDescent="0.25">
      <c r="A255" s="231">
        <v>245</v>
      </c>
      <c r="B255" s="19" t="s">
        <v>47</v>
      </c>
      <c r="C255" s="19" t="s">
        <v>40</v>
      </c>
      <c r="D255" s="19" t="s">
        <v>129</v>
      </c>
      <c r="E255" s="19" t="s">
        <v>73</v>
      </c>
      <c r="F255" s="19" t="s">
        <v>816</v>
      </c>
      <c r="G255" s="215" t="s">
        <v>817</v>
      </c>
      <c r="H255" s="19" t="s">
        <v>45</v>
      </c>
      <c r="I255" s="19">
        <v>7.6660000000000004</v>
      </c>
      <c r="J255" s="252" t="s">
        <v>82</v>
      </c>
      <c r="K255" s="19"/>
      <c r="L255" s="19"/>
      <c r="M255" s="19">
        <v>572</v>
      </c>
      <c r="N255" s="19">
        <v>0</v>
      </c>
      <c r="O255" s="19">
        <v>0</v>
      </c>
      <c r="P255" s="19">
        <v>572</v>
      </c>
      <c r="Q255" s="19">
        <v>0</v>
      </c>
      <c r="R255" s="19">
        <v>0</v>
      </c>
      <c r="S255" s="19">
        <v>0</v>
      </c>
      <c r="T255" s="19">
        <v>572</v>
      </c>
      <c r="U255" s="346">
        <v>0</v>
      </c>
      <c r="V255" s="19">
        <v>153</v>
      </c>
      <c r="W255" s="19"/>
      <c r="X255" s="215" t="s">
        <v>818</v>
      </c>
      <c r="Y255" s="215" t="s">
        <v>109</v>
      </c>
      <c r="Z255" s="19" t="s">
        <v>46</v>
      </c>
      <c r="AA255" s="19">
        <v>0</v>
      </c>
    </row>
    <row r="256" spans="1:33" s="286" customFormat="1" ht="45" x14ac:dyDescent="0.25">
      <c r="A256" s="283">
        <v>246</v>
      </c>
      <c r="B256" s="296" t="s">
        <v>71</v>
      </c>
      <c r="C256" s="297" t="s">
        <v>53</v>
      </c>
      <c r="D256" s="297" t="s">
        <v>110</v>
      </c>
      <c r="E256" s="297" t="s">
        <v>73</v>
      </c>
      <c r="F256" s="308" t="s">
        <v>819</v>
      </c>
      <c r="G256" s="308" t="s">
        <v>820</v>
      </c>
      <c r="H256" s="297" t="s">
        <v>75</v>
      </c>
      <c r="I256" s="289">
        <v>1.5</v>
      </c>
      <c r="J256" s="313" t="s">
        <v>82</v>
      </c>
      <c r="K256" s="298"/>
      <c r="L256" s="298"/>
      <c r="M256" s="298">
        <v>136</v>
      </c>
      <c r="N256" s="298">
        <v>0</v>
      </c>
      <c r="O256" s="237">
        <v>0</v>
      </c>
      <c r="P256" s="298">
        <v>136</v>
      </c>
      <c r="Q256" s="298">
        <v>0</v>
      </c>
      <c r="R256" s="298">
        <v>0</v>
      </c>
      <c r="S256" s="298">
        <v>0</v>
      </c>
      <c r="T256" s="298">
        <v>136</v>
      </c>
      <c r="U256" s="354">
        <v>0</v>
      </c>
      <c r="V256" s="298">
        <v>12</v>
      </c>
      <c r="W256" s="298"/>
      <c r="X256" s="298"/>
      <c r="Y256" s="298"/>
      <c r="Z256" s="299"/>
      <c r="AA256" s="298">
        <v>1</v>
      </c>
      <c r="AC256" s="286">
        <f t="shared" si="106"/>
        <v>204</v>
      </c>
      <c r="AF256" s="286">
        <f t="shared" si="107"/>
        <v>204</v>
      </c>
      <c r="AG256" s="286">
        <f>S256*I256</f>
        <v>0</v>
      </c>
    </row>
    <row r="257" spans="1:33" s="261" customFormat="1" ht="60" x14ac:dyDescent="0.25">
      <c r="A257" s="83">
        <v>247</v>
      </c>
      <c r="B257" s="93" t="s">
        <v>71</v>
      </c>
      <c r="C257" s="93" t="s">
        <v>53</v>
      </c>
      <c r="D257" s="93" t="s">
        <v>821</v>
      </c>
      <c r="E257" s="93" t="s">
        <v>73</v>
      </c>
      <c r="F257" s="93" t="s">
        <v>822</v>
      </c>
      <c r="G257" s="94" t="s">
        <v>823</v>
      </c>
      <c r="H257" s="93" t="s">
        <v>45</v>
      </c>
      <c r="I257" s="93">
        <v>2.6659999999999999</v>
      </c>
      <c r="J257" s="200" t="s">
        <v>82</v>
      </c>
      <c r="K257" s="93"/>
      <c r="L257" s="93"/>
      <c r="M257" s="93">
        <v>165</v>
      </c>
      <c r="N257" s="93">
        <v>0</v>
      </c>
      <c r="O257" s="19">
        <v>0</v>
      </c>
      <c r="P257" s="93">
        <v>165</v>
      </c>
      <c r="Q257" s="93">
        <v>0</v>
      </c>
      <c r="R257" s="93">
        <v>0</v>
      </c>
      <c r="S257" s="93">
        <v>0</v>
      </c>
      <c r="T257" s="93">
        <v>165</v>
      </c>
      <c r="U257" s="346">
        <v>0</v>
      </c>
      <c r="V257" s="93">
        <v>33</v>
      </c>
      <c r="W257" s="93"/>
      <c r="X257" s="94" t="s">
        <v>824</v>
      </c>
      <c r="Y257" s="93" t="s">
        <v>70</v>
      </c>
      <c r="Z257" s="93" t="s">
        <v>46</v>
      </c>
      <c r="AA257" s="93">
        <v>1</v>
      </c>
      <c r="AB257" s="261">
        <f t="shared" ref="AB257" si="121">M257*I257</f>
        <v>439.89</v>
      </c>
      <c r="AD257" s="261">
        <f t="shared" ref="AD257" si="122">T257*I257+U257*I257</f>
        <v>439.89</v>
      </c>
      <c r="AE257" s="261">
        <f t="shared" ref="AE257" si="123">S257*I257</f>
        <v>0</v>
      </c>
    </row>
    <row r="258" spans="1:33" s="286" customFormat="1" ht="45" x14ac:dyDescent="0.25">
      <c r="A258" s="283">
        <v>248</v>
      </c>
      <c r="B258" s="318" t="s">
        <v>71</v>
      </c>
      <c r="C258" s="318" t="s">
        <v>53</v>
      </c>
      <c r="D258" s="318" t="s">
        <v>81</v>
      </c>
      <c r="E258" s="318" t="s">
        <v>73</v>
      </c>
      <c r="F258" s="308" t="s">
        <v>825</v>
      </c>
      <c r="G258" s="308" t="s">
        <v>826</v>
      </c>
      <c r="H258" s="318" t="s">
        <v>75</v>
      </c>
      <c r="I258" s="319">
        <v>6.5</v>
      </c>
      <c r="J258" s="318" t="s">
        <v>82</v>
      </c>
      <c r="K258" s="318"/>
      <c r="L258" s="318"/>
      <c r="M258" s="318">
        <v>56</v>
      </c>
      <c r="N258" s="318">
        <v>0</v>
      </c>
      <c r="O258" s="220">
        <v>0</v>
      </c>
      <c r="P258" s="318">
        <v>56</v>
      </c>
      <c r="Q258" s="318">
        <v>0</v>
      </c>
      <c r="R258" s="318">
        <v>0</v>
      </c>
      <c r="S258" s="318">
        <v>0</v>
      </c>
      <c r="T258" s="318">
        <v>56</v>
      </c>
      <c r="U258" s="357">
        <v>0</v>
      </c>
      <c r="V258" s="318">
        <v>23</v>
      </c>
      <c r="W258" s="318"/>
      <c r="X258" s="320"/>
      <c r="Y258" s="318"/>
      <c r="Z258" s="318"/>
      <c r="AA258" s="318">
        <v>1</v>
      </c>
      <c r="AC258" s="286">
        <f t="shared" si="106"/>
        <v>364</v>
      </c>
      <c r="AF258" s="286">
        <f t="shared" si="107"/>
        <v>364</v>
      </c>
      <c r="AG258" s="286">
        <f>S258*I258</f>
        <v>0</v>
      </c>
    </row>
    <row r="259" spans="1:33" s="232" customFormat="1" ht="45" x14ac:dyDescent="0.25">
      <c r="A259" s="231">
        <v>249</v>
      </c>
      <c r="B259" s="19" t="s">
        <v>160</v>
      </c>
      <c r="C259" s="19" t="s">
        <v>48</v>
      </c>
      <c r="D259" s="19" t="s">
        <v>827</v>
      </c>
      <c r="E259" s="19" t="s">
        <v>42</v>
      </c>
      <c r="F259" s="19" t="s">
        <v>828</v>
      </c>
      <c r="G259" s="19" t="s">
        <v>829</v>
      </c>
      <c r="H259" s="19" t="s">
        <v>45</v>
      </c>
      <c r="I259" s="19">
        <v>0.23</v>
      </c>
      <c r="J259" s="220" t="s">
        <v>82</v>
      </c>
      <c r="K259" s="19"/>
      <c r="L259" s="19"/>
      <c r="M259" s="19">
        <v>1</v>
      </c>
      <c r="N259" s="19">
        <v>0</v>
      </c>
      <c r="O259" s="19">
        <v>0</v>
      </c>
      <c r="P259" s="19">
        <v>1</v>
      </c>
      <c r="Q259" s="19">
        <v>0</v>
      </c>
      <c r="R259" s="19">
        <v>0</v>
      </c>
      <c r="S259" s="19">
        <v>1</v>
      </c>
      <c r="T259" s="19">
        <v>0</v>
      </c>
      <c r="U259" s="346">
        <v>0</v>
      </c>
      <c r="V259" s="19">
        <v>12</v>
      </c>
      <c r="W259" s="19"/>
      <c r="X259" s="215" t="s">
        <v>830</v>
      </c>
      <c r="Y259" s="19" t="s">
        <v>57</v>
      </c>
      <c r="Z259" s="19" t="s">
        <v>46</v>
      </c>
      <c r="AA259" s="19">
        <v>0</v>
      </c>
    </row>
    <row r="260" spans="1:33" s="286" customFormat="1" ht="45" x14ac:dyDescent="0.25">
      <c r="A260" s="283">
        <v>250</v>
      </c>
      <c r="B260" s="287" t="s">
        <v>71</v>
      </c>
      <c r="C260" s="288" t="s">
        <v>53</v>
      </c>
      <c r="D260" s="288" t="s">
        <v>99</v>
      </c>
      <c r="E260" s="288" t="s">
        <v>73</v>
      </c>
      <c r="F260" s="308" t="s">
        <v>831</v>
      </c>
      <c r="G260" s="308" t="s">
        <v>832</v>
      </c>
      <c r="H260" s="288" t="s">
        <v>75</v>
      </c>
      <c r="I260" s="289">
        <v>1.4159999999999999</v>
      </c>
      <c r="J260" s="288" t="s">
        <v>82</v>
      </c>
      <c r="K260" s="288"/>
      <c r="L260" s="288"/>
      <c r="M260" s="288">
        <v>92</v>
      </c>
      <c r="N260" s="288">
        <v>0</v>
      </c>
      <c r="O260" s="19">
        <v>0</v>
      </c>
      <c r="P260" s="288">
        <v>92</v>
      </c>
      <c r="Q260" s="288">
        <v>0</v>
      </c>
      <c r="R260" s="288">
        <v>0</v>
      </c>
      <c r="S260" s="288">
        <v>0</v>
      </c>
      <c r="T260" s="288">
        <v>92</v>
      </c>
      <c r="U260" s="346">
        <v>0</v>
      </c>
      <c r="V260" s="288">
        <v>24</v>
      </c>
      <c r="W260" s="288"/>
      <c r="X260" s="331"/>
      <c r="Y260" s="295"/>
      <c r="Z260" s="295"/>
      <c r="AA260" s="295">
        <v>1</v>
      </c>
      <c r="AC260" s="286">
        <f t="shared" si="106"/>
        <v>130.27199999999999</v>
      </c>
      <c r="AF260" s="286">
        <f t="shared" si="107"/>
        <v>130.27199999999999</v>
      </c>
      <c r="AG260" s="286">
        <f>S260*I260</f>
        <v>0</v>
      </c>
    </row>
    <row r="261" spans="1:33" s="261" customFormat="1" ht="45" x14ac:dyDescent="0.25">
      <c r="A261" s="83">
        <v>251</v>
      </c>
      <c r="B261" s="93" t="s">
        <v>71</v>
      </c>
      <c r="C261" s="93" t="s">
        <v>53</v>
      </c>
      <c r="D261" s="93" t="s">
        <v>833</v>
      </c>
      <c r="E261" s="93" t="s">
        <v>73</v>
      </c>
      <c r="F261" s="93" t="s">
        <v>834</v>
      </c>
      <c r="G261" s="93" t="s">
        <v>835</v>
      </c>
      <c r="H261" s="93" t="s">
        <v>45</v>
      </c>
      <c r="I261" s="93">
        <v>1.38</v>
      </c>
      <c r="J261" s="93" t="s">
        <v>82</v>
      </c>
      <c r="K261" s="93"/>
      <c r="L261" s="93"/>
      <c r="M261" s="93">
        <v>60</v>
      </c>
      <c r="N261" s="93">
        <v>0</v>
      </c>
      <c r="O261" s="19">
        <v>0</v>
      </c>
      <c r="P261" s="93">
        <v>60</v>
      </c>
      <c r="Q261" s="93">
        <v>0</v>
      </c>
      <c r="R261" s="93">
        <v>0</v>
      </c>
      <c r="S261" s="93">
        <v>0</v>
      </c>
      <c r="T261" s="93">
        <v>60</v>
      </c>
      <c r="U261" s="346">
        <v>0</v>
      </c>
      <c r="V261" s="93">
        <v>22</v>
      </c>
      <c r="W261" s="93"/>
      <c r="X261" s="94" t="s">
        <v>836</v>
      </c>
      <c r="Y261" s="93" t="s">
        <v>70</v>
      </c>
      <c r="Z261" s="93" t="s">
        <v>46</v>
      </c>
      <c r="AA261" s="93">
        <v>1</v>
      </c>
      <c r="AB261" s="261">
        <f t="shared" ref="AB261:AB262" si="124">M261*I261</f>
        <v>82.8</v>
      </c>
      <c r="AD261" s="261">
        <f t="shared" ref="AD261:AD262" si="125">T261*I261+U261*I261</f>
        <v>82.8</v>
      </c>
      <c r="AE261" s="261">
        <f t="shared" ref="AE261:AE262" si="126">S261*I261</f>
        <v>0</v>
      </c>
    </row>
    <row r="262" spans="1:33" s="261" customFormat="1" ht="45" x14ac:dyDescent="0.25">
      <c r="A262" s="83">
        <v>252</v>
      </c>
      <c r="B262" s="93" t="s">
        <v>71</v>
      </c>
      <c r="C262" s="93" t="s">
        <v>53</v>
      </c>
      <c r="D262" s="93" t="s">
        <v>833</v>
      </c>
      <c r="E262" s="93" t="s">
        <v>73</v>
      </c>
      <c r="F262" s="93" t="s">
        <v>837</v>
      </c>
      <c r="G262" s="94" t="s">
        <v>838</v>
      </c>
      <c r="H262" s="93" t="s">
        <v>45</v>
      </c>
      <c r="I262" s="93">
        <v>6.3330000000000002</v>
      </c>
      <c r="J262" s="93" t="s">
        <v>82</v>
      </c>
      <c r="K262" s="93"/>
      <c r="L262" s="93"/>
      <c r="M262" s="93">
        <v>32</v>
      </c>
      <c r="N262" s="93">
        <v>0</v>
      </c>
      <c r="O262" s="19">
        <v>0</v>
      </c>
      <c r="P262" s="93">
        <v>32</v>
      </c>
      <c r="Q262" s="93">
        <v>0</v>
      </c>
      <c r="R262" s="93">
        <v>0</v>
      </c>
      <c r="S262" s="93">
        <v>0</v>
      </c>
      <c r="T262" s="93">
        <v>32</v>
      </c>
      <c r="U262" s="346">
        <v>0</v>
      </c>
      <c r="V262" s="93">
        <v>12</v>
      </c>
      <c r="W262" s="93"/>
      <c r="X262" s="94" t="s">
        <v>839</v>
      </c>
      <c r="Y262" s="93" t="s">
        <v>70</v>
      </c>
      <c r="Z262" s="93" t="s">
        <v>46</v>
      </c>
      <c r="AA262" s="93">
        <v>1</v>
      </c>
      <c r="AB262" s="261">
        <f t="shared" si="124"/>
        <v>202.65600000000001</v>
      </c>
      <c r="AD262" s="261">
        <f t="shared" si="125"/>
        <v>202.65600000000001</v>
      </c>
      <c r="AE262" s="261">
        <f t="shared" si="126"/>
        <v>0</v>
      </c>
    </row>
    <row r="263" spans="1:33" s="286" customFormat="1" ht="45" x14ac:dyDescent="0.25">
      <c r="A263" s="283">
        <v>253</v>
      </c>
      <c r="B263" s="305" t="s">
        <v>71</v>
      </c>
      <c r="C263" s="305" t="s">
        <v>53</v>
      </c>
      <c r="D263" s="305" t="s">
        <v>840</v>
      </c>
      <c r="E263" s="305">
        <v>0.38</v>
      </c>
      <c r="F263" s="308" t="s">
        <v>841</v>
      </c>
      <c r="G263" s="308" t="s">
        <v>842</v>
      </c>
      <c r="H263" s="305" t="s">
        <v>75</v>
      </c>
      <c r="I263" s="306">
        <v>3</v>
      </c>
      <c r="J263" s="305" t="s">
        <v>74</v>
      </c>
      <c r="K263" s="305"/>
      <c r="L263" s="305"/>
      <c r="M263" s="305">
        <v>10</v>
      </c>
      <c r="N263" s="305">
        <v>0</v>
      </c>
      <c r="O263" s="214">
        <v>0</v>
      </c>
      <c r="P263" s="305">
        <v>10</v>
      </c>
      <c r="Q263" s="305">
        <v>0</v>
      </c>
      <c r="R263" s="305">
        <v>0</v>
      </c>
      <c r="S263" s="305">
        <v>0</v>
      </c>
      <c r="T263" s="305">
        <v>10</v>
      </c>
      <c r="U263" s="351">
        <v>0</v>
      </c>
      <c r="V263" s="305">
        <v>10</v>
      </c>
      <c r="W263" s="305"/>
      <c r="X263" s="307"/>
      <c r="Y263" s="305"/>
      <c r="Z263" s="305"/>
      <c r="AA263" s="305">
        <v>1</v>
      </c>
      <c r="AC263" s="286">
        <f t="shared" ref="AC263:AC264" si="127">M263*I263</f>
        <v>30</v>
      </c>
      <c r="AF263" s="286">
        <f t="shared" ref="AF263:AF264" si="128">T263*I263+U263*I263</f>
        <v>30</v>
      </c>
      <c r="AG263" s="286">
        <f t="shared" ref="AG263:AG264" si="129">S263*I263</f>
        <v>0</v>
      </c>
    </row>
    <row r="264" spans="1:33" s="286" customFormat="1" ht="45" x14ac:dyDescent="0.25">
      <c r="A264" s="283">
        <v>254</v>
      </c>
      <c r="B264" s="288" t="s">
        <v>160</v>
      </c>
      <c r="C264" s="288" t="s">
        <v>48</v>
      </c>
      <c r="D264" s="308" t="s">
        <v>843</v>
      </c>
      <c r="E264" s="288" t="s">
        <v>42</v>
      </c>
      <c r="F264" s="308" t="s">
        <v>844</v>
      </c>
      <c r="G264" s="308" t="s">
        <v>845</v>
      </c>
      <c r="H264" s="305" t="s">
        <v>75</v>
      </c>
      <c r="I264" s="288">
        <v>0.33300000000000002</v>
      </c>
      <c r="J264" s="318" t="s">
        <v>82</v>
      </c>
      <c r="K264" s="288"/>
      <c r="L264" s="288"/>
      <c r="M264" s="288">
        <v>1</v>
      </c>
      <c r="N264" s="288">
        <v>0</v>
      </c>
      <c r="O264" s="19">
        <v>0</v>
      </c>
      <c r="P264" s="288">
        <v>1</v>
      </c>
      <c r="Q264" s="288">
        <v>0</v>
      </c>
      <c r="R264" s="288">
        <v>0</v>
      </c>
      <c r="S264" s="288">
        <v>1</v>
      </c>
      <c r="T264" s="288">
        <v>0</v>
      </c>
      <c r="U264" s="346">
        <v>0</v>
      </c>
      <c r="V264" s="288">
        <v>12</v>
      </c>
      <c r="W264" s="288"/>
      <c r="X264" s="308"/>
      <c r="Y264" s="288"/>
      <c r="Z264" s="288"/>
      <c r="AA264" s="288">
        <v>1</v>
      </c>
      <c r="AC264" s="286">
        <f t="shared" si="127"/>
        <v>0.33300000000000002</v>
      </c>
      <c r="AF264" s="286">
        <f t="shared" si="128"/>
        <v>0</v>
      </c>
      <c r="AG264" s="286">
        <f t="shared" si="129"/>
        <v>0.33300000000000002</v>
      </c>
    </row>
    <row r="265" spans="1:33" s="232" customFormat="1" ht="75" x14ac:dyDescent="0.25">
      <c r="A265" s="231">
        <v>255</v>
      </c>
      <c r="B265" s="19" t="s">
        <v>47</v>
      </c>
      <c r="C265" s="19" t="s">
        <v>53</v>
      </c>
      <c r="D265" s="19" t="s">
        <v>88</v>
      </c>
      <c r="E265" s="19" t="s">
        <v>73</v>
      </c>
      <c r="F265" s="19" t="s">
        <v>846</v>
      </c>
      <c r="G265" s="19" t="s">
        <v>847</v>
      </c>
      <c r="H265" s="19" t="s">
        <v>45</v>
      </c>
      <c r="I265" s="19">
        <v>0.02</v>
      </c>
      <c r="J265" s="214" t="s">
        <v>74</v>
      </c>
      <c r="K265" s="19"/>
      <c r="L265" s="19"/>
      <c r="M265" s="19">
        <v>45</v>
      </c>
      <c r="N265" s="19">
        <v>0</v>
      </c>
      <c r="O265" s="19">
        <v>0</v>
      </c>
      <c r="P265" s="19">
        <v>45</v>
      </c>
      <c r="Q265" s="19">
        <v>0</v>
      </c>
      <c r="R265" s="19">
        <v>0</v>
      </c>
      <c r="S265" s="19">
        <v>0</v>
      </c>
      <c r="T265" s="19">
        <v>45</v>
      </c>
      <c r="U265" s="346">
        <v>0</v>
      </c>
      <c r="V265" s="19">
        <v>10</v>
      </c>
      <c r="W265" s="19"/>
      <c r="X265" s="215" t="s">
        <v>848</v>
      </c>
      <c r="Y265" s="19" t="s">
        <v>109</v>
      </c>
      <c r="Z265" s="19" t="s">
        <v>46</v>
      </c>
      <c r="AA265" s="19">
        <v>0</v>
      </c>
    </row>
    <row r="266" spans="1:33" s="286" customFormat="1" ht="45" x14ac:dyDescent="0.25">
      <c r="A266" s="283">
        <v>256</v>
      </c>
      <c r="B266" s="305" t="s">
        <v>71</v>
      </c>
      <c r="C266" s="305" t="s">
        <v>53</v>
      </c>
      <c r="D266" s="305" t="s">
        <v>849</v>
      </c>
      <c r="E266" s="305">
        <v>0.38</v>
      </c>
      <c r="F266" s="308" t="s">
        <v>850</v>
      </c>
      <c r="G266" s="308" t="s">
        <v>851</v>
      </c>
      <c r="H266" s="305" t="s">
        <v>75</v>
      </c>
      <c r="I266" s="306">
        <v>1</v>
      </c>
      <c r="J266" s="305" t="s">
        <v>74</v>
      </c>
      <c r="K266" s="305"/>
      <c r="L266" s="305"/>
      <c r="M266" s="305">
        <v>22</v>
      </c>
      <c r="N266" s="305">
        <v>0</v>
      </c>
      <c r="O266" s="214">
        <v>0</v>
      </c>
      <c r="P266" s="305">
        <v>22</v>
      </c>
      <c r="Q266" s="305">
        <v>0</v>
      </c>
      <c r="R266" s="305">
        <v>0</v>
      </c>
      <c r="S266" s="305">
        <v>0</v>
      </c>
      <c r="T266" s="305">
        <v>22</v>
      </c>
      <c r="U266" s="351">
        <v>0</v>
      </c>
      <c r="V266" s="305">
        <v>10</v>
      </c>
      <c r="W266" s="305"/>
      <c r="X266" s="307"/>
      <c r="Y266" s="305"/>
      <c r="Z266" s="305"/>
      <c r="AA266" s="305">
        <v>1</v>
      </c>
      <c r="AC266" s="286">
        <f t="shared" ref="AC266:AC267" si="130">M266*I266</f>
        <v>22</v>
      </c>
      <c r="AF266" s="286">
        <f t="shared" ref="AF266:AF267" si="131">T266*I266+U266*I266</f>
        <v>22</v>
      </c>
      <c r="AG266" s="286">
        <f t="shared" ref="AG266:AG267" si="132">S266*I266</f>
        <v>0</v>
      </c>
    </row>
    <row r="267" spans="1:33" s="286" customFormat="1" ht="45" x14ac:dyDescent="0.25">
      <c r="A267" s="283">
        <v>257</v>
      </c>
      <c r="B267" s="318" t="s">
        <v>71</v>
      </c>
      <c r="C267" s="318" t="s">
        <v>53</v>
      </c>
      <c r="D267" s="318" t="s">
        <v>81</v>
      </c>
      <c r="E267" s="318" t="s">
        <v>73</v>
      </c>
      <c r="F267" s="308" t="s">
        <v>852</v>
      </c>
      <c r="G267" s="308" t="s">
        <v>853</v>
      </c>
      <c r="H267" s="318" t="s">
        <v>75</v>
      </c>
      <c r="I267" s="319">
        <v>2</v>
      </c>
      <c r="J267" s="318" t="s">
        <v>82</v>
      </c>
      <c r="K267" s="318"/>
      <c r="L267" s="318"/>
      <c r="M267" s="318">
        <v>56</v>
      </c>
      <c r="N267" s="318">
        <v>0</v>
      </c>
      <c r="O267" s="220">
        <v>0</v>
      </c>
      <c r="P267" s="318">
        <v>56</v>
      </c>
      <c r="Q267" s="318">
        <v>0</v>
      </c>
      <c r="R267" s="318">
        <v>0</v>
      </c>
      <c r="S267" s="318">
        <v>0</v>
      </c>
      <c r="T267" s="318">
        <v>56</v>
      </c>
      <c r="U267" s="357">
        <v>0</v>
      </c>
      <c r="V267" s="318">
        <v>23</v>
      </c>
      <c r="W267" s="318"/>
      <c r="X267" s="320"/>
      <c r="Y267" s="318"/>
      <c r="Z267" s="318"/>
      <c r="AA267" s="318">
        <v>1</v>
      </c>
      <c r="AC267" s="286">
        <f t="shared" si="130"/>
        <v>112</v>
      </c>
      <c r="AF267" s="286">
        <f t="shared" si="131"/>
        <v>112</v>
      </c>
      <c r="AG267" s="286">
        <f t="shared" si="132"/>
        <v>0</v>
      </c>
    </row>
    <row r="268" spans="1:33" s="261" customFormat="1" ht="60" x14ac:dyDescent="0.25">
      <c r="A268" s="83">
        <v>258</v>
      </c>
      <c r="B268" s="93" t="s">
        <v>71</v>
      </c>
      <c r="C268" s="93" t="s">
        <v>53</v>
      </c>
      <c r="D268" s="122" t="s">
        <v>854</v>
      </c>
      <c r="E268" s="122">
        <v>0.38</v>
      </c>
      <c r="F268" s="94" t="s">
        <v>855</v>
      </c>
      <c r="G268" s="94" t="s">
        <v>856</v>
      </c>
      <c r="H268" s="93" t="s">
        <v>45</v>
      </c>
      <c r="I268" s="134">
        <v>3</v>
      </c>
      <c r="J268" s="93" t="s">
        <v>82</v>
      </c>
      <c r="K268" s="93"/>
      <c r="L268" s="93"/>
      <c r="M268" s="93">
        <v>12</v>
      </c>
      <c r="N268" s="93">
        <v>0</v>
      </c>
      <c r="O268" s="19">
        <v>0</v>
      </c>
      <c r="P268" s="93">
        <v>12</v>
      </c>
      <c r="Q268" s="93">
        <v>0</v>
      </c>
      <c r="R268" s="93">
        <v>0</v>
      </c>
      <c r="S268" s="93">
        <v>0</v>
      </c>
      <c r="T268" s="93">
        <v>12</v>
      </c>
      <c r="U268" s="346">
        <v>0</v>
      </c>
      <c r="V268" s="93">
        <v>6</v>
      </c>
      <c r="W268" s="93"/>
      <c r="X268" s="94" t="s">
        <v>857</v>
      </c>
      <c r="Y268" s="93" t="s">
        <v>70</v>
      </c>
      <c r="Z268" s="93" t="s">
        <v>46</v>
      </c>
      <c r="AA268" s="93">
        <v>1</v>
      </c>
      <c r="AB268" s="261">
        <f t="shared" ref="AB268" si="133">M268*I268</f>
        <v>36</v>
      </c>
      <c r="AD268" s="261">
        <f t="shared" ref="AD268" si="134">T268*I268+U268*I268</f>
        <v>36</v>
      </c>
      <c r="AE268" s="261">
        <f t="shared" ref="AE268" si="135">S268*I268</f>
        <v>0</v>
      </c>
    </row>
    <row r="269" spans="1:33" s="286" customFormat="1" ht="45" x14ac:dyDescent="0.25">
      <c r="A269" s="283">
        <v>259</v>
      </c>
      <c r="B269" s="288" t="s">
        <v>71</v>
      </c>
      <c r="C269" s="288" t="s">
        <v>53</v>
      </c>
      <c r="D269" s="305" t="s">
        <v>865</v>
      </c>
      <c r="E269" s="305">
        <v>0.38</v>
      </c>
      <c r="F269" s="288" t="s">
        <v>866</v>
      </c>
      <c r="G269" s="288" t="s">
        <v>867</v>
      </c>
      <c r="H269" s="288" t="s">
        <v>75</v>
      </c>
      <c r="I269" s="289">
        <v>5</v>
      </c>
      <c r="J269" s="288" t="s">
        <v>82</v>
      </c>
      <c r="K269" s="288"/>
      <c r="L269" s="288"/>
      <c r="M269" s="288">
        <v>12</v>
      </c>
      <c r="N269" s="288">
        <v>0</v>
      </c>
      <c r="O269" s="19">
        <v>0</v>
      </c>
      <c r="P269" s="288">
        <v>12</v>
      </c>
      <c r="Q269" s="288">
        <v>0</v>
      </c>
      <c r="R269" s="288">
        <v>0</v>
      </c>
      <c r="S269" s="288">
        <v>0</v>
      </c>
      <c r="T269" s="288">
        <v>12</v>
      </c>
      <c r="U269" s="346">
        <v>0</v>
      </c>
      <c r="V269" s="288">
        <v>6</v>
      </c>
      <c r="W269" s="288"/>
      <c r="X269" s="308"/>
      <c r="Y269" s="288"/>
      <c r="Z269" s="288"/>
      <c r="AA269" s="288">
        <v>1</v>
      </c>
      <c r="AC269" s="286">
        <f t="shared" ref="AC269" si="136">M269*I269</f>
        <v>60</v>
      </c>
      <c r="AF269" s="286">
        <f t="shared" ref="AF269" si="137">T269*I269+U269*I269</f>
        <v>60</v>
      </c>
      <c r="AG269" s="286">
        <f>S269*I269</f>
        <v>0</v>
      </c>
    </row>
    <row r="270" spans="1:33" s="232" customFormat="1" ht="45" x14ac:dyDescent="0.25">
      <c r="A270" s="231">
        <v>260</v>
      </c>
      <c r="B270" s="19" t="s">
        <v>71</v>
      </c>
      <c r="C270" s="19" t="s">
        <v>53</v>
      </c>
      <c r="D270" s="19" t="s">
        <v>280</v>
      </c>
      <c r="E270" s="19" t="s">
        <v>73</v>
      </c>
      <c r="F270" s="19" t="s">
        <v>868</v>
      </c>
      <c r="G270" s="19" t="s">
        <v>869</v>
      </c>
      <c r="H270" s="19" t="s">
        <v>45</v>
      </c>
      <c r="I270" s="19">
        <v>0.63</v>
      </c>
      <c r="J270" s="19" t="s">
        <v>82</v>
      </c>
      <c r="K270" s="19"/>
      <c r="L270" s="19"/>
      <c r="M270" s="19">
        <v>57</v>
      </c>
      <c r="N270" s="19">
        <v>0</v>
      </c>
      <c r="O270" s="19">
        <v>0</v>
      </c>
      <c r="P270" s="19">
        <v>57</v>
      </c>
      <c r="Q270" s="19">
        <v>0</v>
      </c>
      <c r="R270" s="19">
        <v>0</v>
      </c>
      <c r="S270" s="19">
        <v>0</v>
      </c>
      <c r="T270" s="19">
        <v>57</v>
      </c>
      <c r="U270" s="346">
        <v>0</v>
      </c>
      <c r="V270" s="19">
        <v>22</v>
      </c>
      <c r="W270" s="19"/>
      <c r="X270" s="215" t="s">
        <v>870</v>
      </c>
      <c r="Y270" s="19" t="s">
        <v>109</v>
      </c>
      <c r="Z270" s="19" t="s">
        <v>46</v>
      </c>
      <c r="AA270" s="19">
        <v>0</v>
      </c>
    </row>
    <row r="271" spans="1:33" s="261" customFormat="1" ht="45" x14ac:dyDescent="0.25">
      <c r="A271" s="83">
        <v>261</v>
      </c>
      <c r="B271" s="93" t="s">
        <v>71</v>
      </c>
      <c r="C271" s="93" t="s">
        <v>53</v>
      </c>
      <c r="D271" s="93" t="s">
        <v>871</v>
      </c>
      <c r="E271" s="93" t="s">
        <v>73</v>
      </c>
      <c r="F271" s="93" t="s">
        <v>872</v>
      </c>
      <c r="G271" s="93" t="s">
        <v>873</v>
      </c>
      <c r="H271" s="93" t="s">
        <v>45</v>
      </c>
      <c r="I271" s="93">
        <v>11.083</v>
      </c>
      <c r="J271" s="93" t="s">
        <v>82</v>
      </c>
      <c r="K271" s="93"/>
      <c r="L271" s="93"/>
      <c r="M271" s="93">
        <v>47</v>
      </c>
      <c r="N271" s="93">
        <v>0</v>
      </c>
      <c r="O271" s="19">
        <v>0</v>
      </c>
      <c r="P271" s="93">
        <v>47</v>
      </c>
      <c r="Q271" s="93">
        <v>0</v>
      </c>
      <c r="R271" s="93">
        <v>0</v>
      </c>
      <c r="S271" s="93">
        <v>0</v>
      </c>
      <c r="T271" s="93">
        <v>47</v>
      </c>
      <c r="U271" s="346">
        <v>0</v>
      </c>
      <c r="V271" s="93">
        <v>12</v>
      </c>
      <c r="W271" s="93"/>
      <c r="X271" s="94" t="s">
        <v>874</v>
      </c>
      <c r="Y271" s="97" t="s">
        <v>70</v>
      </c>
      <c r="Z271" s="93" t="s">
        <v>441</v>
      </c>
      <c r="AA271" s="93">
        <v>1</v>
      </c>
      <c r="AB271" s="261">
        <f t="shared" ref="AB271" si="138">M271*I271</f>
        <v>520.90099999999995</v>
      </c>
      <c r="AD271" s="261">
        <f t="shared" ref="AD271" si="139">T271*I271+U271*I271</f>
        <v>520.90099999999995</v>
      </c>
      <c r="AE271" s="261">
        <f t="shared" ref="AE271" si="140">S271*I271</f>
        <v>0</v>
      </c>
    </row>
    <row r="272" spans="1:33" s="232" customFormat="1" ht="45" x14ac:dyDescent="0.25">
      <c r="A272" s="231">
        <v>262</v>
      </c>
      <c r="B272" s="19" t="s">
        <v>71</v>
      </c>
      <c r="C272" s="19" t="s">
        <v>53</v>
      </c>
      <c r="D272" s="19" t="s">
        <v>280</v>
      </c>
      <c r="E272" s="19" t="s">
        <v>73</v>
      </c>
      <c r="F272" s="19" t="s">
        <v>875</v>
      </c>
      <c r="G272" s="215" t="s">
        <v>876</v>
      </c>
      <c r="H272" s="19" t="s">
        <v>45</v>
      </c>
      <c r="I272" s="19">
        <v>5.3659999999999997</v>
      </c>
      <c r="J272" s="19" t="s">
        <v>82</v>
      </c>
      <c r="K272" s="19"/>
      <c r="L272" s="19"/>
      <c r="M272" s="19">
        <v>57</v>
      </c>
      <c r="N272" s="19">
        <v>0</v>
      </c>
      <c r="O272" s="19">
        <v>0</v>
      </c>
      <c r="P272" s="19">
        <v>57</v>
      </c>
      <c r="Q272" s="19">
        <v>0</v>
      </c>
      <c r="R272" s="19">
        <v>0</v>
      </c>
      <c r="S272" s="19">
        <v>0</v>
      </c>
      <c r="T272" s="19">
        <v>57</v>
      </c>
      <c r="U272" s="346">
        <v>0</v>
      </c>
      <c r="V272" s="19">
        <v>12</v>
      </c>
      <c r="W272" s="19"/>
      <c r="X272" s="215" t="s">
        <v>877</v>
      </c>
      <c r="Y272" s="19" t="s">
        <v>109</v>
      </c>
      <c r="Z272" s="19" t="s">
        <v>46</v>
      </c>
      <c r="AA272" s="19">
        <v>0</v>
      </c>
    </row>
    <row r="273" spans="1:35" s="261" customFormat="1" ht="60" x14ac:dyDescent="0.25">
      <c r="A273" s="83">
        <v>263</v>
      </c>
      <c r="B273" s="93" t="s">
        <v>71</v>
      </c>
      <c r="C273" s="93" t="s">
        <v>53</v>
      </c>
      <c r="D273" s="93" t="s">
        <v>878</v>
      </c>
      <c r="E273" s="93" t="s">
        <v>50</v>
      </c>
      <c r="F273" s="94" t="s">
        <v>879</v>
      </c>
      <c r="G273" s="94" t="s">
        <v>880</v>
      </c>
      <c r="H273" s="93" t="s">
        <v>45</v>
      </c>
      <c r="I273" s="134">
        <v>7</v>
      </c>
      <c r="J273" s="93" t="s">
        <v>82</v>
      </c>
      <c r="K273" s="93"/>
      <c r="L273" s="93"/>
      <c r="M273" s="93">
        <v>27</v>
      </c>
      <c r="N273" s="93">
        <v>0</v>
      </c>
      <c r="O273" s="19">
        <v>0</v>
      </c>
      <c r="P273" s="93">
        <v>27</v>
      </c>
      <c r="Q273" s="93">
        <v>0</v>
      </c>
      <c r="R273" s="93">
        <v>0</v>
      </c>
      <c r="S273" s="93">
        <v>0</v>
      </c>
      <c r="T273" s="93">
        <v>27</v>
      </c>
      <c r="U273" s="346">
        <v>0</v>
      </c>
      <c r="V273" s="93">
        <v>20</v>
      </c>
      <c r="W273" s="93"/>
      <c r="X273" s="94" t="s">
        <v>881</v>
      </c>
      <c r="Y273" s="97" t="s">
        <v>70</v>
      </c>
      <c r="Z273" s="93" t="s">
        <v>441</v>
      </c>
      <c r="AA273" s="93">
        <v>1</v>
      </c>
      <c r="AB273" s="261">
        <f t="shared" ref="AB273" si="141">M273*I273</f>
        <v>189</v>
      </c>
      <c r="AD273" s="261">
        <f t="shared" ref="AD273" si="142">T273*I273+U273*I273</f>
        <v>189</v>
      </c>
      <c r="AE273" s="261">
        <f t="shared" ref="AE273" si="143">S273*I273</f>
        <v>0</v>
      </c>
    </row>
    <row r="274" spans="1:35" s="286" customFormat="1" ht="60" x14ac:dyDescent="0.25">
      <c r="A274" s="283">
        <v>264</v>
      </c>
      <c r="B274" s="288" t="s">
        <v>47</v>
      </c>
      <c r="C274" s="288" t="s">
        <v>40</v>
      </c>
      <c r="D274" s="288" t="s">
        <v>200</v>
      </c>
      <c r="E274" s="288" t="s">
        <v>73</v>
      </c>
      <c r="F274" s="288" t="s">
        <v>882</v>
      </c>
      <c r="G274" s="288" t="s">
        <v>883</v>
      </c>
      <c r="H274" s="288" t="s">
        <v>75</v>
      </c>
      <c r="I274" s="288">
        <v>4.8330000000000002</v>
      </c>
      <c r="J274" s="297" t="s">
        <v>82</v>
      </c>
      <c r="K274" s="288"/>
      <c r="L274" s="288"/>
      <c r="M274" s="288">
        <v>9</v>
      </c>
      <c r="N274" s="288">
        <v>0</v>
      </c>
      <c r="O274" s="288">
        <v>0</v>
      </c>
      <c r="P274" s="288">
        <v>7</v>
      </c>
      <c r="Q274" s="288">
        <v>0</v>
      </c>
      <c r="R274" s="288">
        <v>0</v>
      </c>
      <c r="S274" s="288">
        <v>7</v>
      </c>
      <c r="T274" s="288">
        <v>0</v>
      </c>
      <c r="U274" s="288">
        <v>2</v>
      </c>
      <c r="V274" s="288">
        <v>12</v>
      </c>
      <c r="W274" s="288"/>
      <c r="X274" s="308"/>
      <c r="Y274" s="288"/>
      <c r="Z274" s="288"/>
      <c r="AA274" s="288">
        <v>1</v>
      </c>
      <c r="AC274" s="286">
        <f t="shared" ref="AC274:AC281" si="144">M274*I274</f>
        <v>43.497</v>
      </c>
      <c r="AF274" s="286">
        <f t="shared" ref="AF274:AF277" si="145">T274*I274+U274*I274</f>
        <v>9.6660000000000004</v>
      </c>
      <c r="AG274" s="286">
        <f t="shared" ref="AG274:AG281" si="146">S274*I274</f>
        <v>33.831000000000003</v>
      </c>
      <c r="AI274" s="286">
        <f t="shared" ref="AI274:AI275" si="147">T274*I274+U274*I274</f>
        <v>9.6660000000000004</v>
      </c>
    </row>
    <row r="275" spans="1:35" s="286" customFormat="1" ht="60" x14ac:dyDescent="0.25">
      <c r="A275" s="283">
        <v>265</v>
      </c>
      <c r="B275" s="288" t="s">
        <v>47</v>
      </c>
      <c r="C275" s="288" t="s">
        <v>40</v>
      </c>
      <c r="D275" s="288" t="s">
        <v>884</v>
      </c>
      <c r="E275" s="288" t="s">
        <v>73</v>
      </c>
      <c r="F275" s="288" t="s">
        <v>885</v>
      </c>
      <c r="G275" s="288" t="s">
        <v>886</v>
      </c>
      <c r="H275" s="288" t="s">
        <v>75</v>
      </c>
      <c r="I275" s="289">
        <v>7</v>
      </c>
      <c r="J275" s="297" t="s">
        <v>82</v>
      </c>
      <c r="K275" s="288"/>
      <c r="L275" s="288"/>
      <c r="M275" s="288">
        <v>22</v>
      </c>
      <c r="N275" s="288">
        <v>0</v>
      </c>
      <c r="O275" s="288">
        <v>0</v>
      </c>
      <c r="P275" s="288">
        <v>22</v>
      </c>
      <c r="Q275" s="288">
        <v>0</v>
      </c>
      <c r="R275" s="288">
        <v>0</v>
      </c>
      <c r="S275" s="288">
        <v>0</v>
      </c>
      <c r="T275" s="288">
        <v>22</v>
      </c>
      <c r="U275" s="288">
        <v>0</v>
      </c>
      <c r="V275" s="288">
        <v>21</v>
      </c>
      <c r="W275" s="288"/>
      <c r="X275" s="308"/>
      <c r="Y275" s="288"/>
      <c r="Z275" s="288"/>
      <c r="AA275" s="288">
        <v>1</v>
      </c>
      <c r="AC275" s="286">
        <f t="shared" si="144"/>
        <v>154</v>
      </c>
      <c r="AF275" s="286">
        <f t="shared" si="145"/>
        <v>154</v>
      </c>
      <c r="AG275" s="286">
        <f t="shared" si="146"/>
        <v>0</v>
      </c>
      <c r="AI275" s="286">
        <f t="shared" si="147"/>
        <v>154</v>
      </c>
    </row>
    <row r="276" spans="1:35" s="286" customFormat="1" ht="45" x14ac:dyDescent="0.25">
      <c r="A276" s="283">
        <v>266</v>
      </c>
      <c r="B276" s="288" t="s">
        <v>71</v>
      </c>
      <c r="C276" s="288" t="s">
        <v>53</v>
      </c>
      <c r="D276" s="288" t="s">
        <v>110</v>
      </c>
      <c r="E276" s="288" t="s">
        <v>73</v>
      </c>
      <c r="F276" s="288" t="s">
        <v>887</v>
      </c>
      <c r="G276" s="288" t="s">
        <v>888</v>
      </c>
      <c r="H276" s="288" t="s">
        <v>75</v>
      </c>
      <c r="I276" s="289">
        <v>4.6660000000000004</v>
      </c>
      <c r="J276" s="297" t="s">
        <v>82</v>
      </c>
      <c r="K276" s="288"/>
      <c r="L276" s="288"/>
      <c r="M276" s="288">
        <v>136</v>
      </c>
      <c r="N276" s="288">
        <v>0</v>
      </c>
      <c r="O276" s="19">
        <v>0</v>
      </c>
      <c r="P276" s="288">
        <v>136</v>
      </c>
      <c r="Q276" s="288">
        <v>0</v>
      </c>
      <c r="R276" s="288">
        <v>0</v>
      </c>
      <c r="S276" s="288">
        <v>0</v>
      </c>
      <c r="T276" s="288">
        <v>136</v>
      </c>
      <c r="U276" s="346">
        <v>0</v>
      </c>
      <c r="V276" s="288">
        <v>12</v>
      </c>
      <c r="W276" s="288"/>
      <c r="X276" s="308"/>
      <c r="Y276" s="288"/>
      <c r="Z276" s="288"/>
      <c r="AA276" s="288">
        <v>1</v>
      </c>
      <c r="AC276" s="286">
        <f t="shared" si="144"/>
        <v>634.57600000000002</v>
      </c>
      <c r="AF276" s="286">
        <f t="shared" si="145"/>
        <v>634.57600000000002</v>
      </c>
      <c r="AG276" s="286">
        <f t="shared" si="146"/>
        <v>0</v>
      </c>
    </row>
    <row r="277" spans="1:35" s="286" customFormat="1" ht="60" x14ac:dyDescent="0.25">
      <c r="A277" s="283">
        <v>267</v>
      </c>
      <c r="B277" s="288" t="s">
        <v>47</v>
      </c>
      <c r="C277" s="288" t="s">
        <v>147</v>
      </c>
      <c r="D277" s="288" t="s">
        <v>889</v>
      </c>
      <c r="E277" s="288" t="s">
        <v>73</v>
      </c>
      <c r="F277" s="288" t="s">
        <v>890</v>
      </c>
      <c r="G277" s="288" t="s">
        <v>891</v>
      </c>
      <c r="H277" s="288" t="s">
        <v>75</v>
      </c>
      <c r="I277" s="289">
        <v>1.5</v>
      </c>
      <c r="J277" s="297" t="s">
        <v>82</v>
      </c>
      <c r="K277" s="288"/>
      <c r="L277" s="288"/>
      <c r="M277" s="288">
        <v>12</v>
      </c>
      <c r="N277" s="288">
        <v>0</v>
      </c>
      <c r="O277" s="288">
        <v>0</v>
      </c>
      <c r="P277" s="288">
        <v>12</v>
      </c>
      <c r="Q277" s="288">
        <v>0</v>
      </c>
      <c r="R277" s="288">
        <v>0</v>
      </c>
      <c r="S277" s="288">
        <v>0</v>
      </c>
      <c r="T277" s="288">
        <v>12</v>
      </c>
      <c r="U277" s="288">
        <v>0</v>
      </c>
      <c r="V277" s="288">
        <v>6</v>
      </c>
      <c r="W277" s="288"/>
      <c r="X277" s="308"/>
      <c r="Y277" s="288"/>
      <c r="Z277" s="288"/>
      <c r="AA277" s="288">
        <v>1</v>
      </c>
      <c r="AC277" s="286">
        <f t="shared" si="144"/>
        <v>18</v>
      </c>
      <c r="AF277" s="286">
        <f t="shared" si="145"/>
        <v>18</v>
      </c>
      <c r="AG277" s="286">
        <f t="shared" si="146"/>
        <v>0</v>
      </c>
      <c r="AI277" s="286">
        <f>T277*I277+U277*I277</f>
        <v>18</v>
      </c>
    </row>
    <row r="278" spans="1:35" s="232" customFormat="1" ht="105" x14ac:dyDescent="0.25">
      <c r="A278" s="231">
        <v>268</v>
      </c>
      <c r="B278" s="19" t="s">
        <v>47</v>
      </c>
      <c r="C278" s="19" t="s">
        <v>40</v>
      </c>
      <c r="D278" s="19" t="s">
        <v>706</v>
      </c>
      <c r="E278" s="19" t="s">
        <v>73</v>
      </c>
      <c r="F278" s="19" t="s">
        <v>892</v>
      </c>
      <c r="G278" s="215" t="s">
        <v>893</v>
      </c>
      <c r="H278" s="19" t="s">
        <v>45</v>
      </c>
      <c r="I278" s="19">
        <v>1.083</v>
      </c>
      <c r="J278" s="235" t="s">
        <v>82</v>
      </c>
      <c r="K278" s="19"/>
      <c r="L278" s="19"/>
      <c r="M278" s="19">
        <v>45</v>
      </c>
      <c r="N278" s="19">
        <v>0</v>
      </c>
      <c r="O278" s="19">
        <v>0</v>
      </c>
      <c r="P278" s="19">
        <v>45</v>
      </c>
      <c r="Q278" s="19">
        <v>0</v>
      </c>
      <c r="R278" s="19">
        <v>0</v>
      </c>
      <c r="S278" s="19">
        <v>0</v>
      </c>
      <c r="T278" s="19">
        <v>45</v>
      </c>
      <c r="U278" s="346">
        <v>0</v>
      </c>
      <c r="V278" s="19">
        <v>23</v>
      </c>
      <c r="W278" s="19"/>
      <c r="X278" s="215" t="s">
        <v>894</v>
      </c>
      <c r="Y278" s="19" t="s">
        <v>109</v>
      </c>
      <c r="Z278" s="19" t="s">
        <v>46</v>
      </c>
      <c r="AA278" s="19">
        <v>0</v>
      </c>
    </row>
    <row r="279" spans="1:35" s="286" customFormat="1" ht="60" x14ac:dyDescent="0.25">
      <c r="A279" s="283">
        <v>269</v>
      </c>
      <c r="B279" s="288" t="s">
        <v>71</v>
      </c>
      <c r="C279" s="288" t="s">
        <v>53</v>
      </c>
      <c r="D279" s="305" t="s">
        <v>895</v>
      </c>
      <c r="E279" s="305">
        <v>0.38</v>
      </c>
      <c r="F279" s="308" t="s">
        <v>896</v>
      </c>
      <c r="G279" s="308" t="s">
        <v>897</v>
      </c>
      <c r="H279" s="288" t="s">
        <v>75</v>
      </c>
      <c r="I279" s="289">
        <v>0.86599999999999999</v>
      </c>
      <c r="J279" s="288" t="s">
        <v>82</v>
      </c>
      <c r="K279" s="288"/>
      <c r="L279" s="288"/>
      <c r="M279" s="288">
        <v>10</v>
      </c>
      <c r="N279" s="288">
        <v>0</v>
      </c>
      <c r="O279" s="19">
        <v>0</v>
      </c>
      <c r="P279" s="288">
        <v>10</v>
      </c>
      <c r="Q279" s="288">
        <v>0</v>
      </c>
      <c r="R279" s="288">
        <v>0</v>
      </c>
      <c r="S279" s="288">
        <v>0</v>
      </c>
      <c r="T279" s="288">
        <v>10</v>
      </c>
      <c r="U279" s="346">
        <v>0</v>
      </c>
      <c r="V279" s="288">
        <v>8</v>
      </c>
      <c r="W279" s="288"/>
      <c r="X279" s="308"/>
      <c r="Y279" s="288"/>
      <c r="Z279" s="288"/>
      <c r="AA279" s="288">
        <v>1</v>
      </c>
      <c r="AC279" s="286">
        <f t="shared" si="144"/>
        <v>8.66</v>
      </c>
      <c r="AF279" s="286">
        <f t="shared" ref="AF279:AF281" si="148">T279*I279+U279*I279</f>
        <v>8.66</v>
      </c>
      <c r="AG279" s="286">
        <f t="shared" si="146"/>
        <v>0</v>
      </c>
    </row>
    <row r="280" spans="1:35" s="286" customFormat="1" ht="60" x14ac:dyDescent="0.25">
      <c r="A280" s="283">
        <v>270</v>
      </c>
      <c r="B280" s="288" t="s">
        <v>71</v>
      </c>
      <c r="C280" s="288" t="s">
        <v>53</v>
      </c>
      <c r="D280" s="305" t="s">
        <v>898</v>
      </c>
      <c r="E280" s="305">
        <v>0.38</v>
      </c>
      <c r="F280" s="308" t="s">
        <v>896</v>
      </c>
      <c r="G280" s="308" t="s">
        <v>899</v>
      </c>
      <c r="H280" s="288" t="s">
        <v>75</v>
      </c>
      <c r="I280" s="289">
        <v>0.86599999999999999</v>
      </c>
      <c r="J280" s="288" t="s">
        <v>82</v>
      </c>
      <c r="K280" s="288"/>
      <c r="L280" s="288"/>
      <c r="M280" s="288">
        <v>11</v>
      </c>
      <c r="N280" s="288">
        <v>0</v>
      </c>
      <c r="O280" s="19">
        <v>0</v>
      </c>
      <c r="P280" s="288">
        <v>11</v>
      </c>
      <c r="Q280" s="288">
        <v>0</v>
      </c>
      <c r="R280" s="288">
        <v>0</v>
      </c>
      <c r="S280" s="288">
        <v>0</v>
      </c>
      <c r="T280" s="288">
        <v>11</v>
      </c>
      <c r="U280" s="346">
        <v>0</v>
      </c>
      <c r="V280" s="288">
        <v>9</v>
      </c>
      <c r="W280" s="288"/>
      <c r="X280" s="308"/>
      <c r="Y280" s="288"/>
      <c r="Z280" s="288"/>
      <c r="AA280" s="288">
        <v>1</v>
      </c>
      <c r="AC280" s="286">
        <f t="shared" si="144"/>
        <v>9.5259999999999998</v>
      </c>
      <c r="AF280" s="286">
        <f t="shared" si="148"/>
        <v>9.5259999999999998</v>
      </c>
      <c r="AG280" s="286">
        <f t="shared" si="146"/>
        <v>0</v>
      </c>
    </row>
    <row r="281" spans="1:35" s="455" customFormat="1" ht="75" x14ac:dyDescent="0.25">
      <c r="A281" s="451">
        <v>271</v>
      </c>
      <c r="B281" s="452" t="s">
        <v>47</v>
      </c>
      <c r="C281" s="452" t="s">
        <v>53</v>
      </c>
      <c r="D281" s="452" t="s">
        <v>695</v>
      </c>
      <c r="E281" s="452" t="s">
        <v>73</v>
      </c>
      <c r="F281" s="453" t="s">
        <v>938</v>
      </c>
      <c r="G281" s="453" t="s">
        <v>939</v>
      </c>
      <c r="H281" s="452" t="s">
        <v>75</v>
      </c>
      <c r="I281" s="454">
        <v>8</v>
      </c>
      <c r="J281" s="452" t="s">
        <v>74</v>
      </c>
      <c r="K281" s="452"/>
      <c r="L281" s="452"/>
      <c r="M281" s="452">
        <v>1811</v>
      </c>
      <c r="N281" s="452">
        <v>0</v>
      </c>
      <c r="O281" s="452">
        <v>0</v>
      </c>
      <c r="P281" s="452">
        <v>1811</v>
      </c>
      <c r="Q281" s="452">
        <v>0</v>
      </c>
      <c r="R281" s="452">
        <v>0</v>
      </c>
      <c r="S281" s="452">
        <v>0</v>
      </c>
      <c r="T281" s="452">
        <v>1811</v>
      </c>
      <c r="U281" s="452">
        <v>0</v>
      </c>
      <c r="V281" s="452">
        <v>750</v>
      </c>
      <c r="W281" s="452"/>
      <c r="X281" s="452"/>
      <c r="Y281" s="452"/>
      <c r="Z281" s="452"/>
      <c r="AA281" s="452">
        <v>1</v>
      </c>
      <c r="AC281" s="455">
        <f t="shared" si="144"/>
        <v>14488</v>
      </c>
      <c r="AF281" s="455">
        <f t="shared" si="148"/>
        <v>14488</v>
      </c>
      <c r="AG281" s="455">
        <f t="shared" si="146"/>
        <v>0</v>
      </c>
      <c r="AI281" s="455">
        <f>T281*I281+U281*I281</f>
        <v>14488</v>
      </c>
    </row>
    <row r="282" spans="1:35" s="232" customFormat="1" ht="90" x14ac:dyDescent="0.25">
      <c r="A282" s="231">
        <v>272</v>
      </c>
      <c r="B282" s="19" t="s">
        <v>71</v>
      </c>
      <c r="C282" s="19" t="s">
        <v>53</v>
      </c>
      <c r="D282" s="19" t="s">
        <v>72</v>
      </c>
      <c r="E282" s="19" t="s">
        <v>73</v>
      </c>
      <c r="F282" s="19" t="s">
        <v>900</v>
      </c>
      <c r="G282" s="215" t="s">
        <v>901</v>
      </c>
      <c r="H282" s="19" t="s">
        <v>45</v>
      </c>
      <c r="I282" s="19">
        <v>0.53300000000000003</v>
      </c>
      <c r="J282" s="220" t="s">
        <v>74</v>
      </c>
      <c r="K282" s="19"/>
      <c r="L282" s="19"/>
      <c r="M282" s="19">
        <v>165</v>
      </c>
      <c r="N282" s="19">
        <v>0</v>
      </c>
      <c r="O282" s="19">
        <v>0</v>
      </c>
      <c r="P282" s="19">
        <v>165</v>
      </c>
      <c r="Q282" s="19">
        <v>0</v>
      </c>
      <c r="R282" s="19">
        <v>0</v>
      </c>
      <c r="S282" s="19">
        <v>0</v>
      </c>
      <c r="T282" s="19">
        <v>165</v>
      </c>
      <c r="U282" s="346">
        <v>0</v>
      </c>
      <c r="V282" s="19">
        <v>23</v>
      </c>
      <c r="W282" s="19"/>
      <c r="X282" s="215" t="s">
        <v>902</v>
      </c>
      <c r="Y282" s="19" t="s">
        <v>109</v>
      </c>
      <c r="Z282" s="19" t="s">
        <v>46</v>
      </c>
      <c r="AA282" s="19">
        <v>0</v>
      </c>
    </row>
    <row r="283" spans="1:35" s="232" customFormat="1" ht="45" x14ac:dyDescent="0.25">
      <c r="A283" s="231">
        <v>273</v>
      </c>
      <c r="B283" s="19" t="s">
        <v>71</v>
      </c>
      <c r="C283" s="19" t="s">
        <v>53</v>
      </c>
      <c r="D283" s="19" t="s">
        <v>903</v>
      </c>
      <c r="E283" s="19" t="s">
        <v>73</v>
      </c>
      <c r="F283" s="19" t="s">
        <v>904</v>
      </c>
      <c r="G283" s="215" t="s">
        <v>905</v>
      </c>
      <c r="H283" s="19" t="s">
        <v>45</v>
      </c>
      <c r="I283" s="21">
        <v>12.3</v>
      </c>
      <c r="J283" s="220" t="s">
        <v>74</v>
      </c>
      <c r="K283" s="19"/>
      <c r="L283" s="19"/>
      <c r="M283" s="19">
        <v>35</v>
      </c>
      <c r="N283" s="19">
        <v>0</v>
      </c>
      <c r="O283" s="19">
        <v>0</v>
      </c>
      <c r="P283" s="19">
        <v>35</v>
      </c>
      <c r="Q283" s="19">
        <v>0</v>
      </c>
      <c r="R283" s="19">
        <v>0</v>
      </c>
      <c r="S283" s="19">
        <v>0</v>
      </c>
      <c r="T283" s="19">
        <v>35</v>
      </c>
      <c r="U283" s="346">
        <v>0</v>
      </c>
      <c r="V283" s="19">
        <v>11</v>
      </c>
      <c r="W283" s="19"/>
      <c r="X283" s="215" t="s">
        <v>906</v>
      </c>
      <c r="Y283" s="19" t="s">
        <v>109</v>
      </c>
      <c r="Z283" s="19" t="s">
        <v>46</v>
      </c>
      <c r="AA283" s="19">
        <v>0</v>
      </c>
    </row>
    <row r="284" spans="1:35" s="286" customFormat="1" ht="45" x14ac:dyDescent="0.25">
      <c r="A284" s="283">
        <v>274</v>
      </c>
      <c r="B284" s="318" t="s">
        <v>71</v>
      </c>
      <c r="C284" s="318" t="s">
        <v>53</v>
      </c>
      <c r="D284" s="318" t="s">
        <v>125</v>
      </c>
      <c r="E284" s="318" t="s">
        <v>73</v>
      </c>
      <c r="F284" s="308" t="s">
        <v>907</v>
      </c>
      <c r="G284" s="308" t="s">
        <v>908</v>
      </c>
      <c r="H284" s="318" t="s">
        <v>75</v>
      </c>
      <c r="I284" s="319">
        <v>0.66600000000000004</v>
      </c>
      <c r="J284" s="318" t="s">
        <v>74</v>
      </c>
      <c r="K284" s="318"/>
      <c r="L284" s="318"/>
      <c r="M284" s="318">
        <v>63</v>
      </c>
      <c r="N284" s="318">
        <v>0</v>
      </c>
      <c r="O284" s="220">
        <v>0</v>
      </c>
      <c r="P284" s="318">
        <v>63</v>
      </c>
      <c r="Q284" s="318">
        <v>0</v>
      </c>
      <c r="R284" s="318">
        <v>0</v>
      </c>
      <c r="S284" s="318">
        <v>0</v>
      </c>
      <c r="T284" s="318">
        <v>63</v>
      </c>
      <c r="U284" s="357">
        <v>0</v>
      </c>
      <c r="V284" s="318">
        <v>21</v>
      </c>
      <c r="W284" s="318"/>
      <c r="X284" s="320"/>
      <c r="Y284" s="318"/>
      <c r="Z284" s="318"/>
      <c r="AA284" s="318">
        <v>1</v>
      </c>
      <c r="AC284" s="286">
        <f t="shared" ref="AC284:AC286" si="149">M284*I284</f>
        <v>41.958000000000006</v>
      </c>
      <c r="AF284" s="286">
        <f t="shared" ref="AF284:AF286" si="150">T284*I284+U284*I284</f>
        <v>41.958000000000006</v>
      </c>
      <c r="AG284" s="286">
        <f t="shared" ref="AG284:AG286" si="151">S284*I284</f>
        <v>0</v>
      </c>
    </row>
    <row r="285" spans="1:35" s="286" customFormat="1" ht="45" x14ac:dyDescent="0.25">
      <c r="A285" s="283">
        <v>275</v>
      </c>
      <c r="B285" s="288" t="s">
        <v>71</v>
      </c>
      <c r="C285" s="288" t="s">
        <v>53</v>
      </c>
      <c r="D285" s="305" t="s">
        <v>909</v>
      </c>
      <c r="E285" s="318" t="s">
        <v>73</v>
      </c>
      <c r="F285" s="308" t="s">
        <v>907</v>
      </c>
      <c r="G285" s="308" t="s">
        <v>910</v>
      </c>
      <c r="H285" s="288" t="s">
        <v>75</v>
      </c>
      <c r="I285" s="289">
        <v>2.3330000000000002</v>
      </c>
      <c r="J285" s="288" t="s">
        <v>82</v>
      </c>
      <c r="K285" s="288"/>
      <c r="L285" s="288"/>
      <c r="M285" s="288">
        <v>13</v>
      </c>
      <c r="N285" s="288">
        <v>0</v>
      </c>
      <c r="O285" s="19">
        <v>0</v>
      </c>
      <c r="P285" s="288">
        <v>13</v>
      </c>
      <c r="Q285" s="288">
        <v>0</v>
      </c>
      <c r="R285" s="288">
        <v>0</v>
      </c>
      <c r="S285" s="288">
        <v>0</v>
      </c>
      <c r="T285" s="288">
        <v>13</v>
      </c>
      <c r="U285" s="346">
        <v>0</v>
      </c>
      <c r="V285" s="288">
        <v>9</v>
      </c>
      <c r="W285" s="288"/>
      <c r="X285" s="308"/>
      <c r="Y285" s="288"/>
      <c r="Z285" s="288"/>
      <c r="AA285" s="288">
        <v>1</v>
      </c>
      <c r="AC285" s="286">
        <f t="shared" si="149"/>
        <v>30.329000000000001</v>
      </c>
      <c r="AF285" s="286">
        <f t="shared" si="150"/>
        <v>30.329000000000001</v>
      </c>
      <c r="AG285" s="286">
        <f t="shared" si="151"/>
        <v>0</v>
      </c>
    </row>
    <row r="286" spans="1:35" s="286" customFormat="1" ht="45" x14ac:dyDescent="0.25">
      <c r="A286" s="283">
        <v>276</v>
      </c>
      <c r="B286" s="288" t="s">
        <v>71</v>
      </c>
      <c r="C286" s="288" t="s">
        <v>53</v>
      </c>
      <c r="D286" s="305" t="s">
        <v>909</v>
      </c>
      <c r="E286" s="318" t="s">
        <v>73</v>
      </c>
      <c r="F286" s="308" t="s">
        <v>911</v>
      </c>
      <c r="G286" s="308" t="s">
        <v>912</v>
      </c>
      <c r="H286" s="288" t="s">
        <v>75</v>
      </c>
      <c r="I286" s="289">
        <v>2.3330000000000002</v>
      </c>
      <c r="J286" s="288" t="s">
        <v>82</v>
      </c>
      <c r="K286" s="288"/>
      <c r="L286" s="288"/>
      <c r="M286" s="288">
        <v>13</v>
      </c>
      <c r="N286" s="288">
        <v>0</v>
      </c>
      <c r="O286" s="19">
        <v>0</v>
      </c>
      <c r="P286" s="288">
        <v>13</v>
      </c>
      <c r="Q286" s="288">
        <v>0</v>
      </c>
      <c r="R286" s="288">
        <v>0</v>
      </c>
      <c r="S286" s="288">
        <v>0</v>
      </c>
      <c r="T286" s="288">
        <v>13</v>
      </c>
      <c r="U286" s="346">
        <v>0</v>
      </c>
      <c r="V286" s="288">
        <v>9</v>
      </c>
      <c r="W286" s="288"/>
      <c r="X286" s="308"/>
      <c r="Y286" s="288"/>
      <c r="Z286" s="288"/>
      <c r="AA286" s="288">
        <v>1</v>
      </c>
      <c r="AC286" s="286">
        <f t="shared" si="149"/>
        <v>30.329000000000001</v>
      </c>
      <c r="AF286" s="286">
        <f t="shared" si="150"/>
        <v>30.329000000000001</v>
      </c>
      <c r="AG286" s="286">
        <f t="shared" si="151"/>
        <v>0</v>
      </c>
    </row>
    <row r="287" spans="1:35" s="232" customFormat="1" ht="60" x14ac:dyDescent="0.25">
      <c r="A287" s="231">
        <v>277</v>
      </c>
      <c r="B287" s="19" t="s">
        <v>47</v>
      </c>
      <c r="C287" s="19" t="s">
        <v>40</v>
      </c>
      <c r="D287" s="19" t="s">
        <v>129</v>
      </c>
      <c r="E287" s="19" t="s">
        <v>73</v>
      </c>
      <c r="F287" s="19" t="s">
        <v>913</v>
      </c>
      <c r="G287" s="19" t="s">
        <v>914</v>
      </c>
      <c r="H287" s="19" t="s">
        <v>45</v>
      </c>
      <c r="I287" s="19">
        <v>0.03</v>
      </c>
      <c r="J287" s="19" t="s">
        <v>82</v>
      </c>
      <c r="K287" s="19"/>
      <c r="L287" s="19"/>
      <c r="M287" s="19">
        <v>572</v>
      </c>
      <c r="N287" s="19">
        <v>0</v>
      </c>
      <c r="O287" s="19">
        <v>0</v>
      </c>
      <c r="P287" s="19">
        <v>572</v>
      </c>
      <c r="Q287" s="19">
        <v>0</v>
      </c>
      <c r="R287" s="19">
        <v>0</v>
      </c>
      <c r="S287" s="19">
        <v>0</v>
      </c>
      <c r="T287" s="19">
        <v>572</v>
      </c>
      <c r="U287" s="346">
        <v>0</v>
      </c>
      <c r="V287" s="19">
        <v>88</v>
      </c>
      <c r="W287" s="19"/>
      <c r="X287" s="215" t="s">
        <v>915</v>
      </c>
      <c r="Y287" s="19" t="s">
        <v>109</v>
      </c>
      <c r="Z287" s="19" t="s">
        <v>46</v>
      </c>
      <c r="AA287" s="19">
        <v>0</v>
      </c>
    </row>
    <row r="288" spans="1:35" s="261" customFormat="1" ht="120" x14ac:dyDescent="0.25">
      <c r="A288" s="83">
        <v>278</v>
      </c>
      <c r="B288" s="93" t="s">
        <v>47</v>
      </c>
      <c r="C288" s="93" t="s">
        <v>53</v>
      </c>
      <c r="D288" s="93" t="s">
        <v>916</v>
      </c>
      <c r="E288" s="93" t="s">
        <v>42</v>
      </c>
      <c r="F288" s="93" t="s">
        <v>917</v>
      </c>
      <c r="G288" s="93" t="s">
        <v>918</v>
      </c>
      <c r="H288" s="93" t="s">
        <v>45</v>
      </c>
      <c r="I288" s="93">
        <v>6.08</v>
      </c>
      <c r="J288" s="93"/>
      <c r="K288" s="93"/>
      <c r="L288" s="93"/>
      <c r="M288" s="93">
        <v>2</v>
      </c>
      <c r="N288" s="93">
        <v>0</v>
      </c>
      <c r="O288" s="93">
        <v>0</v>
      </c>
      <c r="P288" s="93">
        <v>1</v>
      </c>
      <c r="Q288" s="93">
        <v>0</v>
      </c>
      <c r="R288" s="93">
        <v>0</v>
      </c>
      <c r="S288" s="93">
        <v>1</v>
      </c>
      <c r="T288" s="93">
        <v>0</v>
      </c>
      <c r="U288" s="93">
        <v>1</v>
      </c>
      <c r="V288" s="93">
        <v>1</v>
      </c>
      <c r="W288" s="93"/>
      <c r="X288" s="94" t="s">
        <v>919</v>
      </c>
      <c r="Y288" s="93" t="s">
        <v>70</v>
      </c>
      <c r="Z288" s="93" t="s">
        <v>46</v>
      </c>
      <c r="AA288" s="93">
        <v>1</v>
      </c>
      <c r="AB288" s="261">
        <f t="shared" ref="AB288" si="152">M288*I288</f>
        <v>12.16</v>
      </c>
      <c r="AD288" s="261">
        <f t="shared" ref="AD288" si="153">T288*I288+U288*I288</f>
        <v>6.08</v>
      </c>
      <c r="AE288" s="261">
        <f t="shared" ref="AE288" si="154">S288*I288</f>
        <v>6.08</v>
      </c>
    </row>
    <row r="289" spans="1:35" s="232" customFormat="1" ht="75" x14ac:dyDescent="0.25">
      <c r="A289" s="231">
        <v>279</v>
      </c>
      <c r="B289" s="19" t="s">
        <v>47</v>
      </c>
      <c r="C289" s="19" t="s">
        <v>40</v>
      </c>
      <c r="D289" s="19" t="s">
        <v>920</v>
      </c>
      <c r="E289" s="19" t="s">
        <v>42</v>
      </c>
      <c r="F289" s="19" t="s">
        <v>921</v>
      </c>
      <c r="G289" s="19" t="s">
        <v>918</v>
      </c>
      <c r="H289" s="19" t="s">
        <v>45</v>
      </c>
      <c r="I289" s="19">
        <v>2.25</v>
      </c>
      <c r="J289" s="19"/>
      <c r="K289" s="19"/>
      <c r="L289" s="19"/>
      <c r="M289" s="19">
        <v>10</v>
      </c>
      <c r="N289" s="19">
        <v>0</v>
      </c>
      <c r="O289" s="19">
        <v>0</v>
      </c>
      <c r="P289" s="19">
        <v>10</v>
      </c>
      <c r="Q289" s="19">
        <v>0</v>
      </c>
      <c r="R289" s="19">
        <v>0</v>
      </c>
      <c r="S289" s="19">
        <v>10</v>
      </c>
      <c r="T289" s="19">
        <v>0</v>
      </c>
      <c r="U289" s="346">
        <v>0</v>
      </c>
      <c r="V289" s="19">
        <v>2</v>
      </c>
      <c r="W289" s="19"/>
      <c r="X289" s="215" t="s">
        <v>922</v>
      </c>
      <c r="Y289" s="19" t="s">
        <v>109</v>
      </c>
      <c r="Z289" s="19" t="s">
        <v>46</v>
      </c>
      <c r="AA289" s="19">
        <v>0</v>
      </c>
    </row>
    <row r="290" spans="1:35" s="261" customFormat="1" ht="75" x14ac:dyDescent="0.25">
      <c r="A290" s="83">
        <v>280</v>
      </c>
      <c r="B290" s="93" t="s">
        <v>47</v>
      </c>
      <c r="C290" s="93" t="s">
        <v>40</v>
      </c>
      <c r="D290" s="93" t="s">
        <v>920</v>
      </c>
      <c r="E290" s="93" t="s">
        <v>42</v>
      </c>
      <c r="F290" s="93" t="s">
        <v>923</v>
      </c>
      <c r="G290" s="93" t="s">
        <v>924</v>
      </c>
      <c r="H290" s="93" t="s">
        <v>45</v>
      </c>
      <c r="I290" s="93">
        <v>3.3</v>
      </c>
      <c r="J290" s="93"/>
      <c r="K290" s="93"/>
      <c r="L290" s="93"/>
      <c r="M290" s="93">
        <v>10</v>
      </c>
      <c r="N290" s="93">
        <v>0</v>
      </c>
      <c r="O290" s="93">
        <v>0</v>
      </c>
      <c r="P290" s="93">
        <v>10</v>
      </c>
      <c r="Q290" s="93">
        <v>0</v>
      </c>
      <c r="R290" s="93">
        <v>0</v>
      </c>
      <c r="S290" s="93">
        <v>10</v>
      </c>
      <c r="T290" s="93">
        <v>0</v>
      </c>
      <c r="U290" s="93">
        <v>0</v>
      </c>
      <c r="V290" s="93">
        <v>3</v>
      </c>
      <c r="W290" s="93"/>
      <c r="X290" s="94" t="s">
        <v>925</v>
      </c>
      <c r="Y290" s="93" t="s">
        <v>70</v>
      </c>
      <c r="Z290" s="93" t="s">
        <v>46</v>
      </c>
      <c r="AA290" s="93">
        <v>1</v>
      </c>
      <c r="AB290" s="261">
        <f t="shared" ref="AB290" si="155">M290*I290</f>
        <v>33</v>
      </c>
      <c r="AD290" s="261">
        <f t="shared" ref="AD290" si="156">T290*I290+U290*I290</f>
        <v>0</v>
      </c>
      <c r="AE290" s="261">
        <f t="shared" ref="AE290" si="157">S290*I290</f>
        <v>33</v>
      </c>
    </row>
    <row r="291" spans="1:35" s="286" customFormat="1" ht="60" x14ac:dyDescent="0.25">
      <c r="A291" s="283">
        <v>281</v>
      </c>
      <c r="B291" s="288" t="s">
        <v>71</v>
      </c>
      <c r="C291" s="288" t="s">
        <v>53</v>
      </c>
      <c r="D291" s="305" t="s">
        <v>854</v>
      </c>
      <c r="E291" s="305">
        <v>0.38</v>
      </c>
      <c r="F291" s="288" t="s">
        <v>926</v>
      </c>
      <c r="G291" s="288" t="s">
        <v>927</v>
      </c>
      <c r="H291" s="288" t="s">
        <v>75</v>
      </c>
      <c r="I291" s="289">
        <v>0.16600000000000001</v>
      </c>
      <c r="J291" s="288" t="s">
        <v>82</v>
      </c>
      <c r="K291" s="288"/>
      <c r="L291" s="288"/>
      <c r="M291" s="288">
        <v>12</v>
      </c>
      <c r="N291" s="288">
        <v>0</v>
      </c>
      <c r="O291" s="19">
        <v>0</v>
      </c>
      <c r="P291" s="288">
        <v>12</v>
      </c>
      <c r="Q291" s="288">
        <v>0</v>
      </c>
      <c r="R291" s="288">
        <v>0</v>
      </c>
      <c r="S291" s="288">
        <v>0</v>
      </c>
      <c r="T291" s="288">
        <v>12</v>
      </c>
      <c r="U291" s="346">
        <v>0</v>
      </c>
      <c r="V291" s="288">
        <v>6</v>
      </c>
      <c r="W291" s="288"/>
      <c r="X291" s="308"/>
      <c r="Y291" s="288"/>
      <c r="Z291" s="288"/>
      <c r="AA291" s="288">
        <v>1</v>
      </c>
      <c r="AC291" s="286">
        <f t="shared" ref="AC291:AC296" si="158">M291*I291</f>
        <v>1.992</v>
      </c>
      <c r="AF291" s="286">
        <f t="shared" ref="AF291:AF296" si="159">T291*I291+U291*I291</f>
        <v>1.992</v>
      </c>
      <c r="AG291" s="286">
        <f t="shared" ref="AG291:AG296" si="160">S291*I291</f>
        <v>0</v>
      </c>
    </row>
    <row r="292" spans="1:35" s="286" customFormat="1" ht="60" x14ac:dyDescent="0.25">
      <c r="A292" s="283">
        <v>282</v>
      </c>
      <c r="B292" s="288" t="s">
        <v>47</v>
      </c>
      <c r="C292" s="288" t="s">
        <v>40</v>
      </c>
      <c r="D292" s="288" t="s">
        <v>390</v>
      </c>
      <c r="E292" s="288" t="s">
        <v>42</v>
      </c>
      <c r="F292" s="288" t="s">
        <v>928</v>
      </c>
      <c r="G292" s="288" t="s">
        <v>929</v>
      </c>
      <c r="H292" s="288" t="s">
        <v>75</v>
      </c>
      <c r="I292" s="288">
        <v>7.5830000000000002</v>
      </c>
      <c r="J292" s="315" t="s">
        <v>74</v>
      </c>
      <c r="K292" s="288"/>
      <c r="L292" s="288"/>
      <c r="M292" s="288">
        <v>7</v>
      </c>
      <c r="N292" s="288">
        <v>0</v>
      </c>
      <c r="O292" s="288">
        <v>0</v>
      </c>
      <c r="P292" s="288">
        <v>7</v>
      </c>
      <c r="Q292" s="288">
        <v>0</v>
      </c>
      <c r="R292" s="288">
        <v>0</v>
      </c>
      <c r="S292" s="288">
        <v>7</v>
      </c>
      <c r="T292" s="288">
        <v>0</v>
      </c>
      <c r="U292" s="288">
        <v>0</v>
      </c>
      <c r="V292" s="288">
        <v>21</v>
      </c>
      <c r="W292" s="288"/>
      <c r="X292" s="308"/>
      <c r="Y292" s="288"/>
      <c r="Z292" s="288"/>
      <c r="AA292" s="288">
        <v>1</v>
      </c>
      <c r="AC292" s="286">
        <f t="shared" si="158"/>
        <v>53.081000000000003</v>
      </c>
      <c r="AF292" s="286">
        <f t="shared" si="159"/>
        <v>0</v>
      </c>
      <c r="AG292" s="286">
        <f t="shared" si="160"/>
        <v>53.081000000000003</v>
      </c>
      <c r="AI292" s="286">
        <f t="shared" ref="AI292:AI294" si="161">T292*I292+U292*I292</f>
        <v>0</v>
      </c>
    </row>
    <row r="293" spans="1:35" s="286" customFormat="1" ht="135" x14ac:dyDescent="0.25">
      <c r="A293" s="283">
        <v>283</v>
      </c>
      <c r="B293" s="305" t="s">
        <v>47</v>
      </c>
      <c r="C293" s="305" t="s">
        <v>53</v>
      </c>
      <c r="D293" s="305" t="s">
        <v>333</v>
      </c>
      <c r="E293" s="305" t="s">
        <v>73</v>
      </c>
      <c r="F293" s="288" t="s">
        <v>930</v>
      </c>
      <c r="G293" s="288" t="s">
        <v>931</v>
      </c>
      <c r="H293" s="305" t="s">
        <v>75</v>
      </c>
      <c r="I293" s="305">
        <v>2.8330000000000002</v>
      </c>
      <c r="J293" s="307" t="s">
        <v>74</v>
      </c>
      <c r="K293" s="305"/>
      <c r="L293" s="305"/>
      <c r="M293" s="305">
        <v>85</v>
      </c>
      <c r="N293" s="305">
        <v>0</v>
      </c>
      <c r="O293" s="305">
        <v>0</v>
      </c>
      <c r="P293" s="305">
        <v>85</v>
      </c>
      <c r="Q293" s="305">
        <v>0</v>
      </c>
      <c r="R293" s="305">
        <v>0</v>
      </c>
      <c r="S293" s="305">
        <v>0</v>
      </c>
      <c r="T293" s="305">
        <v>85</v>
      </c>
      <c r="U293" s="305">
        <v>0</v>
      </c>
      <c r="V293" s="305">
        <v>89</v>
      </c>
      <c r="W293" s="305"/>
      <c r="X293" s="307"/>
      <c r="Y293" s="305"/>
      <c r="Z293" s="305"/>
      <c r="AA293" s="305">
        <v>1</v>
      </c>
      <c r="AC293" s="286">
        <f t="shared" si="158"/>
        <v>240.80500000000001</v>
      </c>
      <c r="AF293" s="286">
        <f t="shared" si="159"/>
        <v>240.80500000000001</v>
      </c>
      <c r="AG293" s="286">
        <f t="shared" si="160"/>
        <v>0</v>
      </c>
      <c r="AI293" s="286">
        <f t="shared" si="161"/>
        <v>240.80500000000001</v>
      </c>
    </row>
    <row r="294" spans="1:35" s="286" customFormat="1" ht="60" x14ac:dyDescent="0.25">
      <c r="A294" s="283">
        <v>284</v>
      </c>
      <c r="B294" s="288" t="s">
        <v>47</v>
      </c>
      <c r="C294" s="288" t="s">
        <v>40</v>
      </c>
      <c r="D294" s="288" t="s">
        <v>390</v>
      </c>
      <c r="E294" s="288" t="s">
        <v>42</v>
      </c>
      <c r="F294" s="288" t="s">
        <v>932</v>
      </c>
      <c r="G294" s="288" t="s">
        <v>933</v>
      </c>
      <c r="H294" s="288" t="s">
        <v>75</v>
      </c>
      <c r="I294" s="288">
        <v>0.58299999999999996</v>
      </c>
      <c r="J294" s="315" t="s">
        <v>74</v>
      </c>
      <c r="K294" s="288"/>
      <c r="L294" s="288"/>
      <c r="M294" s="288">
        <v>7</v>
      </c>
      <c r="N294" s="288">
        <v>0</v>
      </c>
      <c r="O294" s="288">
        <v>0</v>
      </c>
      <c r="P294" s="288">
        <v>7</v>
      </c>
      <c r="Q294" s="288">
        <v>0</v>
      </c>
      <c r="R294" s="288">
        <v>0</v>
      </c>
      <c r="S294" s="288">
        <v>7</v>
      </c>
      <c r="T294" s="288">
        <v>0</v>
      </c>
      <c r="U294" s="288">
        <v>0</v>
      </c>
      <c r="V294" s="288">
        <v>12</v>
      </c>
      <c r="W294" s="288"/>
      <c r="X294" s="308"/>
      <c r="Y294" s="288"/>
      <c r="Z294" s="288"/>
      <c r="AA294" s="288">
        <v>1</v>
      </c>
      <c r="AC294" s="286">
        <f t="shared" si="158"/>
        <v>4.0809999999999995</v>
      </c>
      <c r="AF294" s="286">
        <f t="shared" si="159"/>
        <v>0</v>
      </c>
      <c r="AG294" s="286">
        <f t="shared" si="160"/>
        <v>4.0809999999999995</v>
      </c>
      <c r="AI294" s="286">
        <f t="shared" si="161"/>
        <v>0</v>
      </c>
    </row>
    <row r="295" spans="1:35" s="286" customFormat="1" ht="45" x14ac:dyDescent="0.25">
      <c r="A295" s="283">
        <v>285</v>
      </c>
      <c r="B295" s="305" t="s">
        <v>71</v>
      </c>
      <c r="C295" s="305" t="s">
        <v>53</v>
      </c>
      <c r="D295" s="307" t="s">
        <v>510</v>
      </c>
      <c r="E295" s="305" t="s">
        <v>73</v>
      </c>
      <c r="F295" s="288" t="s">
        <v>934</v>
      </c>
      <c r="G295" s="288" t="s">
        <v>935</v>
      </c>
      <c r="H295" s="305" t="s">
        <v>75</v>
      </c>
      <c r="I295" s="305">
        <v>0.58299999999999996</v>
      </c>
      <c r="J295" s="305" t="s">
        <v>74</v>
      </c>
      <c r="K295" s="305"/>
      <c r="L295" s="305"/>
      <c r="M295" s="305">
        <v>66</v>
      </c>
      <c r="N295" s="305">
        <v>0</v>
      </c>
      <c r="O295" s="214">
        <v>0</v>
      </c>
      <c r="P295" s="305">
        <v>66</v>
      </c>
      <c r="Q295" s="305">
        <v>0</v>
      </c>
      <c r="R295" s="305">
        <v>0</v>
      </c>
      <c r="S295" s="305">
        <v>0</v>
      </c>
      <c r="T295" s="305">
        <v>66</v>
      </c>
      <c r="U295" s="351">
        <v>0</v>
      </c>
      <c r="V295" s="305">
        <v>12</v>
      </c>
      <c r="W295" s="305"/>
      <c r="X295" s="307"/>
      <c r="Y295" s="305"/>
      <c r="Z295" s="305"/>
      <c r="AA295" s="305">
        <v>1</v>
      </c>
      <c r="AC295" s="286">
        <f t="shared" si="158"/>
        <v>38.477999999999994</v>
      </c>
      <c r="AF295" s="286">
        <f t="shared" si="159"/>
        <v>38.477999999999994</v>
      </c>
      <c r="AG295" s="286">
        <f t="shared" si="160"/>
        <v>0</v>
      </c>
    </row>
    <row r="296" spans="1:35" s="286" customFormat="1" ht="45" x14ac:dyDescent="0.25">
      <c r="A296" s="283">
        <v>286</v>
      </c>
      <c r="B296" s="318" t="s">
        <v>71</v>
      </c>
      <c r="C296" s="318" t="s">
        <v>53</v>
      </c>
      <c r="D296" s="318" t="s">
        <v>125</v>
      </c>
      <c r="E296" s="318" t="s">
        <v>73</v>
      </c>
      <c r="F296" s="288" t="s">
        <v>936</v>
      </c>
      <c r="G296" s="288" t="s">
        <v>937</v>
      </c>
      <c r="H296" s="318" t="s">
        <v>75</v>
      </c>
      <c r="I296" s="319">
        <v>1.75</v>
      </c>
      <c r="J296" s="318" t="s">
        <v>74</v>
      </c>
      <c r="K296" s="318"/>
      <c r="L296" s="318"/>
      <c r="M296" s="318">
        <v>63</v>
      </c>
      <c r="N296" s="318">
        <v>0</v>
      </c>
      <c r="O296" s="220">
        <v>0</v>
      </c>
      <c r="P296" s="318">
        <v>63</v>
      </c>
      <c r="Q296" s="318">
        <v>0</v>
      </c>
      <c r="R296" s="318">
        <v>0</v>
      </c>
      <c r="S296" s="318">
        <v>0</v>
      </c>
      <c r="T296" s="318">
        <v>63</v>
      </c>
      <c r="U296" s="357">
        <v>0</v>
      </c>
      <c r="V296" s="318">
        <v>12</v>
      </c>
      <c r="W296" s="318"/>
      <c r="X296" s="320"/>
      <c r="Y296" s="318"/>
      <c r="Z296" s="318"/>
      <c r="AA296" s="318">
        <v>1</v>
      </c>
      <c r="AC296" s="286">
        <f t="shared" si="158"/>
        <v>110.25</v>
      </c>
      <c r="AF296" s="286">
        <f t="shared" si="159"/>
        <v>110.25</v>
      </c>
      <c r="AG296" s="286">
        <f t="shared" si="160"/>
        <v>0</v>
      </c>
    </row>
    <row r="297" spans="1:35" s="232" customFormat="1" ht="60" x14ac:dyDescent="0.25">
      <c r="A297" s="231">
        <v>287</v>
      </c>
      <c r="B297" s="19" t="s">
        <v>47</v>
      </c>
      <c r="C297" s="19" t="s">
        <v>147</v>
      </c>
      <c r="D297" s="19" t="s">
        <v>970</v>
      </c>
      <c r="E297" s="19" t="s">
        <v>50</v>
      </c>
      <c r="F297" s="19" t="s">
        <v>971</v>
      </c>
      <c r="G297" s="19" t="s">
        <v>972</v>
      </c>
      <c r="H297" s="19" t="s">
        <v>45</v>
      </c>
      <c r="I297" s="21">
        <v>0.83</v>
      </c>
      <c r="J297" s="19" t="s">
        <v>82</v>
      </c>
      <c r="K297" s="19"/>
      <c r="L297" s="19"/>
      <c r="M297" s="19">
        <v>6</v>
      </c>
      <c r="N297" s="19">
        <v>0</v>
      </c>
      <c r="O297" s="19">
        <v>0</v>
      </c>
      <c r="P297" s="19">
        <v>6</v>
      </c>
      <c r="Q297" s="19">
        <v>0</v>
      </c>
      <c r="R297" s="19">
        <v>0</v>
      </c>
      <c r="S297" s="19">
        <v>0</v>
      </c>
      <c r="T297" s="19">
        <v>6</v>
      </c>
      <c r="U297" s="346">
        <v>0</v>
      </c>
      <c r="V297" s="19">
        <v>12</v>
      </c>
      <c r="W297" s="19"/>
      <c r="X297" s="19" t="s">
        <v>997</v>
      </c>
      <c r="Y297" s="19" t="s">
        <v>57</v>
      </c>
      <c r="Z297" s="19" t="s">
        <v>973</v>
      </c>
      <c r="AA297" s="19">
        <v>0</v>
      </c>
    </row>
    <row r="298" spans="1:35" s="232" customFormat="1" ht="60" x14ac:dyDescent="0.25">
      <c r="A298" s="231">
        <v>288</v>
      </c>
      <c r="B298" s="19" t="s">
        <v>47</v>
      </c>
      <c r="C298" s="19" t="s">
        <v>40</v>
      </c>
      <c r="D298" s="19" t="s">
        <v>968</v>
      </c>
      <c r="E298" s="19" t="s">
        <v>42</v>
      </c>
      <c r="F298" s="19" t="s">
        <v>969</v>
      </c>
      <c r="G298" s="19" t="s">
        <v>998</v>
      </c>
      <c r="H298" s="19" t="s">
        <v>45</v>
      </c>
      <c r="I298" s="21">
        <v>1.45</v>
      </c>
      <c r="J298" s="19" t="s">
        <v>82</v>
      </c>
      <c r="K298" s="19"/>
      <c r="L298" s="19"/>
      <c r="M298" s="19">
        <v>3</v>
      </c>
      <c r="N298" s="19">
        <v>0</v>
      </c>
      <c r="O298" s="19">
        <v>0</v>
      </c>
      <c r="P298" s="19">
        <v>3</v>
      </c>
      <c r="Q298" s="19">
        <v>0</v>
      </c>
      <c r="R298" s="19">
        <v>0</v>
      </c>
      <c r="S298" s="19">
        <v>3</v>
      </c>
      <c r="T298" s="19">
        <v>0</v>
      </c>
      <c r="U298" s="346">
        <v>0</v>
      </c>
      <c r="V298" s="19">
        <v>42</v>
      </c>
      <c r="W298" s="19"/>
      <c r="X298" s="19" t="s">
        <v>999</v>
      </c>
      <c r="Y298" s="19" t="s">
        <v>109</v>
      </c>
      <c r="Z298" s="19" t="s">
        <v>46</v>
      </c>
      <c r="AA298" s="19">
        <v>0</v>
      </c>
    </row>
    <row r="299" spans="1:35" s="261" customFormat="1" ht="60" x14ac:dyDescent="0.25">
      <c r="A299" s="83">
        <v>289</v>
      </c>
      <c r="B299" s="93" t="s">
        <v>47</v>
      </c>
      <c r="C299" s="93" t="s">
        <v>53</v>
      </c>
      <c r="D299" s="93" t="s">
        <v>965</v>
      </c>
      <c r="E299" s="93" t="s">
        <v>50</v>
      </c>
      <c r="F299" s="93" t="s">
        <v>966</v>
      </c>
      <c r="G299" s="93" t="s">
        <v>967</v>
      </c>
      <c r="H299" s="93" t="s">
        <v>45</v>
      </c>
      <c r="I299" s="134">
        <v>0.57999999999999996</v>
      </c>
      <c r="J299" s="93" t="s">
        <v>82</v>
      </c>
      <c r="K299" s="93"/>
      <c r="L299" s="93"/>
      <c r="M299" s="93">
        <v>6</v>
      </c>
      <c r="N299" s="93">
        <v>0</v>
      </c>
      <c r="O299" s="93">
        <v>0</v>
      </c>
      <c r="P299" s="93">
        <v>6</v>
      </c>
      <c r="Q299" s="93">
        <v>0</v>
      </c>
      <c r="R299" s="93">
        <v>0</v>
      </c>
      <c r="S299" s="93">
        <v>0</v>
      </c>
      <c r="T299" s="93">
        <v>6</v>
      </c>
      <c r="U299" s="93">
        <v>0</v>
      </c>
      <c r="V299" s="93">
        <v>8</v>
      </c>
      <c r="W299" s="93"/>
      <c r="X299" s="93" t="s">
        <v>1000</v>
      </c>
      <c r="Y299" s="93" t="s">
        <v>70</v>
      </c>
      <c r="Z299" s="93" t="s">
        <v>46</v>
      </c>
      <c r="AA299" s="93">
        <v>1</v>
      </c>
      <c r="AB299" s="261">
        <f t="shared" ref="AB299" si="162">M299*I299</f>
        <v>3.4799999999999995</v>
      </c>
      <c r="AD299" s="261">
        <f t="shared" ref="AD299" si="163">T299*I299+U299*I299</f>
        <v>3.4799999999999995</v>
      </c>
      <c r="AE299" s="261">
        <f t="shared" ref="AE299" si="164">S299*I299</f>
        <v>0</v>
      </c>
    </row>
    <row r="300" spans="1:35" s="286" customFormat="1" ht="60" x14ac:dyDescent="0.25">
      <c r="A300" s="283">
        <v>290</v>
      </c>
      <c r="B300" s="288" t="s">
        <v>47</v>
      </c>
      <c r="C300" s="288" t="s">
        <v>40</v>
      </c>
      <c r="D300" s="288" t="s">
        <v>968</v>
      </c>
      <c r="E300" s="288" t="s">
        <v>42</v>
      </c>
      <c r="F300" s="288" t="s">
        <v>1001</v>
      </c>
      <c r="G300" s="288" t="s">
        <v>1002</v>
      </c>
      <c r="H300" s="308" t="s">
        <v>75</v>
      </c>
      <c r="I300" s="289">
        <v>6.2</v>
      </c>
      <c r="J300" s="288" t="s">
        <v>82</v>
      </c>
      <c r="K300" s="288"/>
      <c r="L300" s="288"/>
      <c r="M300" s="288">
        <v>3</v>
      </c>
      <c r="N300" s="288">
        <v>0</v>
      </c>
      <c r="O300" s="288">
        <v>0</v>
      </c>
      <c r="P300" s="288">
        <v>3</v>
      </c>
      <c r="Q300" s="288">
        <v>0</v>
      </c>
      <c r="R300" s="288">
        <v>0</v>
      </c>
      <c r="S300" s="288">
        <v>3</v>
      </c>
      <c r="T300" s="288">
        <v>0</v>
      </c>
      <c r="U300" s="288">
        <v>0</v>
      </c>
      <c r="V300" s="288">
        <v>42</v>
      </c>
      <c r="W300" s="288"/>
      <c r="X300" s="288"/>
      <c r="Y300" s="288"/>
      <c r="Z300" s="288"/>
      <c r="AA300" s="288">
        <v>1</v>
      </c>
      <c r="AC300" s="286">
        <f t="shared" ref="AC300:AC301" si="165">M300*I300</f>
        <v>18.600000000000001</v>
      </c>
      <c r="AF300" s="286">
        <f t="shared" ref="AF300:AF301" si="166">T300*I300+U300*I300</f>
        <v>0</v>
      </c>
      <c r="AG300" s="286">
        <f t="shared" ref="AG300:AG301" si="167">S300*I300</f>
        <v>18.600000000000001</v>
      </c>
      <c r="AI300" s="286">
        <f t="shared" ref="AI300:AI301" si="168">T300*I300+U300*I300</f>
        <v>0</v>
      </c>
    </row>
    <row r="301" spans="1:35" s="286" customFormat="1" ht="60" x14ac:dyDescent="0.25">
      <c r="A301" s="283">
        <v>291</v>
      </c>
      <c r="B301" s="288" t="s">
        <v>47</v>
      </c>
      <c r="C301" s="288" t="s">
        <v>40</v>
      </c>
      <c r="D301" s="308" t="s">
        <v>1003</v>
      </c>
      <c r="E301" s="288" t="s">
        <v>73</v>
      </c>
      <c r="F301" s="308" t="s">
        <v>1004</v>
      </c>
      <c r="G301" s="308" t="s">
        <v>1005</v>
      </c>
      <c r="H301" s="308" t="s">
        <v>75</v>
      </c>
      <c r="I301" s="289">
        <v>2.4660000000000002</v>
      </c>
      <c r="J301" s="288" t="s">
        <v>82</v>
      </c>
      <c r="K301" s="288"/>
      <c r="L301" s="288"/>
      <c r="M301" s="288">
        <v>1075</v>
      </c>
      <c r="N301" s="288">
        <v>0</v>
      </c>
      <c r="O301" s="288">
        <v>0</v>
      </c>
      <c r="P301" s="288">
        <v>1075</v>
      </c>
      <c r="Q301" s="288">
        <v>0</v>
      </c>
      <c r="R301" s="288">
        <v>0</v>
      </c>
      <c r="S301" s="288">
        <v>0</v>
      </c>
      <c r="T301" s="288">
        <v>1075</v>
      </c>
      <c r="U301" s="288">
        <v>0</v>
      </c>
      <c r="V301" s="288">
        <v>153</v>
      </c>
      <c r="W301" s="288"/>
      <c r="X301" s="288"/>
      <c r="Y301" s="288"/>
      <c r="Z301" s="288"/>
      <c r="AA301" s="288">
        <v>1</v>
      </c>
      <c r="AC301" s="286">
        <f t="shared" si="165"/>
        <v>2650.9500000000003</v>
      </c>
      <c r="AF301" s="286">
        <f t="shared" si="166"/>
        <v>2650.9500000000003</v>
      </c>
      <c r="AG301" s="286">
        <f t="shared" si="167"/>
        <v>0</v>
      </c>
      <c r="AI301" s="286">
        <f t="shared" si="168"/>
        <v>2650.9500000000003</v>
      </c>
    </row>
    <row r="302" spans="1:35" s="232" customFormat="1" ht="60" x14ac:dyDescent="0.25">
      <c r="A302" s="231">
        <v>292</v>
      </c>
      <c r="B302" s="19" t="s">
        <v>47</v>
      </c>
      <c r="C302" s="19" t="s">
        <v>40</v>
      </c>
      <c r="D302" s="19" t="s">
        <v>396</v>
      </c>
      <c r="E302" s="19" t="s">
        <v>42</v>
      </c>
      <c r="F302" s="19" t="s">
        <v>963</v>
      </c>
      <c r="G302" s="19" t="s">
        <v>964</v>
      </c>
      <c r="H302" s="19" t="s">
        <v>45</v>
      </c>
      <c r="I302" s="21">
        <v>0.57999999999999996</v>
      </c>
      <c r="J302" s="19" t="s">
        <v>82</v>
      </c>
      <c r="K302" s="19"/>
      <c r="L302" s="19"/>
      <c r="M302" s="19">
        <v>48</v>
      </c>
      <c r="N302" s="19">
        <v>0</v>
      </c>
      <c r="O302" s="19">
        <v>0</v>
      </c>
      <c r="P302" s="19">
        <v>47</v>
      </c>
      <c r="Q302" s="19">
        <v>0</v>
      </c>
      <c r="R302" s="19">
        <v>0</v>
      </c>
      <c r="S302" s="19">
        <v>12</v>
      </c>
      <c r="T302" s="19">
        <v>35</v>
      </c>
      <c r="U302" s="346">
        <v>1</v>
      </c>
      <c r="V302" s="19">
        <v>22</v>
      </c>
      <c r="W302" s="19"/>
      <c r="X302" s="215" t="s">
        <v>1006</v>
      </c>
      <c r="Y302" s="19" t="s">
        <v>109</v>
      </c>
      <c r="Z302" s="19" t="s">
        <v>46</v>
      </c>
      <c r="AA302" s="19">
        <v>0</v>
      </c>
    </row>
    <row r="303" spans="1:35" s="286" customFormat="1" ht="45" x14ac:dyDescent="0.25">
      <c r="A303" s="283">
        <v>293</v>
      </c>
      <c r="B303" s="288" t="s">
        <v>71</v>
      </c>
      <c r="C303" s="288" t="s">
        <v>53</v>
      </c>
      <c r="D303" s="288" t="s">
        <v>833</v>
      </c>
      <c r="E303" s="288" t="s">
        <v>73</v>
      </c>
      <c r="F303" s="308" t="s">
        <v>1007</v>
      </c>
      <c r="G303" s="308" t="s">
        <v>1008</v>
      </c>
      <c r="H303" s="308" t="s">
        <v>75</v>
      </c>
      <c r="I303" s="289">
        <v>1.5</v>
      </c>
      <c r="J303" s="288" t="s">
        <v>82</v>
      </c>
      <c r="K303" s="288"/>
      <c r="L303" s="288"/>
      <c r="M303" s="288">
        <v>163</v>
      </c>
      <c r="N303" s="288">
        <v>0</v>
      </c>
      <c r="O303" s="19">
        <v>0</v>
      </c>
      <c r="P303" s="288">
        <v>163</v>
      </c>
      <c r="Q303" s="288">
        <v>0</v>
      </c>
      <c r="R303" s="288">
        <v>0</v>
      </c>
      <c r="S303" s="288">
        <v>0</v>
      </c>
      <c r="T303" s="288">
        <v>163</v>
      </c>
      <c r="U303" s="346">
        <v>0</v>
      </c>
      <c r="V303" s="288">
        <v>31</v>
      </c>
      <c r="W303" s="288"/>
      <c r="X303" s="308"/>
      <c r="Y303" s="288"/>
      <c r="Z303" s="288"/>
      <c r="AA303" s="288">
        <v>1</v>
      </c>
      <c r="AC303" s="286">
        <f t="shared" ref="AC303:AC304" si="169">M303*I303</f>
        <v>244.5</v>
      </c>
      <c r="AF303" s="286">
        <f t="shared" ref="AF303:AF304" si="170">T303*I303+U303*I303</f>
        <v>244.5</v>
      </c>
      <c r="AG303" s="286">
        <f t="shared" ref="AG303:AG304" si="171">S303*I303</f>
        <v>0</v>
      </c>
    </row>
    <row r="304" spans="1:35" s="286" customFormat="1" ht="45" x14ac:dyDescent="0.25">
      <c r="A304" s="283">
        <v>294</v>
      </c>
      <c r="B304" s="288" t="s">
        <v>71</v>
      </c>
      <c r="C304" s="288" t="s">
        <v>53</v>
      </c>
      <c r="D304" s="305" t="s">
        <v>1009</v>
      </c>
      <c r="E304" s="305">
        <v>0.38</v>
      </c>
      <c r="F304" s="308" t="s">
        <v>1010</v>
      </c>
      <c r="G304" s="308" t="s">
        <v>1011</v>
      </c>
      <c r="H304" s="288" t="s">
        <v>75</v>
      </c>
      <c r="I304" s="289">
        <v>5</v>
      </c>
      <c r="J304" s="288" t="s">
        <v>82</v>
      </c>
      <c r="K304" s="288"/>
      <c r="L304" s="288"/>
      <c r="M304" s="288">
        <v>12</v>
      </c>
      <c r="N304" s="288">
        <v>0</v>
      </c>
      <c r="O304" s="19">
        <v>0</v>
      </c>
      <c r="P304" s="288">
        <v>12</v>
      </c>
      <c r="Q304" s="288">
        <v>0</v>
      </c>
      <c r="R304" s="288">
        <v>0</v>
      </c>
      <c r="S304" s="288">
        <v>0</v>
      </c>
      <c r="T304" s="288">
        <v>12</v>
      </c>
      <c r="U304" s="346">
        <v>0</v>
      </c>
      <c r="V304" s="288">
        <v>6</v>
      </c>
      <c r="W304" s="288"/>
      <c r="X304" s="308"/>
      <c r="Y304" s="288"/>
      <c r="Z304" s="288"/>
      <c r="AA304" s="288">
        <v>1</v>
      </c>
      <c r="AC304" s="286">
        <f t="shared" si="169"/>
        <v>60</v>
      </c>
      <c r="AF304" s="286">
        <f t="shared" si="170"/>
        <v>60</v>
      </c>
      <c r="AG304" s="286">
        <f t="shared" si="171"/>
        <v>0</v>
      </c>
    </row>
    <row r="305" spans="1:35" s="232" customFormat="1" ht="45" x14ac:dyDescent="0.25">
      <c r="A305" s="231">
        <v>295</v>
      </c>
      <c r="B305" s="19" t="s">
        <v>71</v>
      </c>
      <c r="C305" s="19" t="s">
        <v>53</v>
      </c>
      <c r="D305" s="19" t="s">
        <v>280</v>
      </c>
      <c r="E305" s="19" t="s">
        <v>73</v>
      </c>
      <c r="F305" s="19" t="s">
        <v>962</v>
      </c>
      <c r="G305" s="215" t="s">
        <v>1012</v>
      </c>
      <c r="H305" s="19" t="s">
        <v>45</v>
      </c>
      <c r="I305" s="21">
        <v>22.25</v>
      </c>
      <c r="J305" s="19" t="s">
        <v>82</v>
      </c>
      <c r="K305" s="19"/>
      <c r="L305" s="19"/>
      <c r="M305" s="19">
        <v>57</v>
      </c>
      <c r="N305" s="19">
        <v>0</v>
      </c>
      <c r="O305" s="19">
        <v>0</v>
      </c>
      <c r="P305" s="19">
        <v>57</v>
      </c>
      <c r="Q305" s="19">
        <v>0</v>
      </c>
      <c r="R305" s="19">
        <v>0</v>
      </c>
      <c r="S305" s="19">
        <v>0</v>
      </c>
      <c r="T305" s="19">
        <v>57</v>
      </c>
      <c r="U305" s="346">
        <v>0</v>
      </c>
      <c r="V305" s="19">
        <v>22</v>
      </c>
      <c r="W305" s="19"/>
      <c r="X305" s="215" t="s">
        <v>1013</v>
      </c>
      <c r="Y305" s="19" t="s">
        <v>109</v>
      </c>
      <c r="Z305" s="19" t="s">
        <v>46</v>
      </c>
      <c r="AA305" s="19">
        <v>0</v>
      </c>
    </row>
    <row r="306" spans="1:35" s="232" customFormat="1" ht="45" x14ac:dyDescent="0.25">
      <c r="A306" s="231">
        <v>296</v>
      </c>
      <c r="B306" s="19" t="s">
        <v>71</v>
      </c>
      <c r="C306" s="19" t="s">
        <v>53</v>
      </c>
      <c r="D306" s="19" t="s">
        <v>960</v>
      </c>
      <c r="E306" s="19" t="s">
        <v>73</v>
      </c>
      <c r="F306" s="19" t="s">
        <v>961</v>
      </c>
      <c r="G306" s="215" t="s">
        <v>1014</v>
      </c>
      <c r="H306" s="19" t="s">
        <v>45</v>
      </c>
      <c r="I306" s="21">
        <v>8.516</v>
      </c>
      <c r="J306" s="19" t="s">
        <v>82</v>
      </c>
      <c r="K306" s="19"/>
      <c r="L306" s="19"/>
      <c r="M306" s="19">
        <v>123</v>
      </c>
      <c r="N306" s="19">
        <v>0</v>
      </c>
      <c r="O306" s="19">
        <v>0</v>
      </c>
      <c r="P306" s="19">
        <v>123</v>
      </c>
      <c r="Q306" s="19">
        <v>0</v>
      </c>
      <c r="R306" s="19">
        <v>0</v>
      </c>
      <c r="S306" s="19">
        <v>0</v>
      </c>
      <c r="T306" s="19">
        <v>123</v>
      </c>
      <c r="U306" s="346">
        <v>0</v>
      </c>
      <c r="V306" s="19">
        <v>44</v>
      </c>
      <c r="W306" s="19"/>
      <c r="X306" s="215" t="s">
        <v>1015</v>
      </c>
      <c r="Y306" s="19" t="s">
        <v>109</v>
      </c>
      <c r="Z306" s="19" t="s">
        <v>46</v>
      </c>
      <c r="AA306" s="19">
        <v>0</v>
      </c>
    </row>
    <row r="307" spans="1:35" s="286" customFormat="1" ht="45" x14ac:dyDescent="0.25">
      <c r="A307" s="283">
        <v>297</v>
      </c>
      <c r="B307" s="305" t="s">
        <v>71</v>
      </c>
      <c r="C307" s="305" t="s">
        <v>53</v>
      </c>
      <c r="D307" s="307" t="s">
        <v>510</v>
      </c>
      <c r="E307" s="305" t="s">
        <v>73</v>
      </c>
      <c r="F307" s="308" t="s">
        <v>1016</v>
      </c>
      <c r="G307" s="308" t="s">
        <v>1017</v>
      </c>
      <c r="H307" s="305" t="s">
        <v>75</v>
      </c>
      <c r="I307" s="306">
        <v>1</v>
      </c>
      <c r="J307" s="305" t="s">
        <v>74</v>
      </c>
      <c r="K307" s="305"/>
      <c r="L307" s="305"/>
      <c r="M307" s="305">
        <v>66</v>
      </c>
      <c r="N307" s="305">
        <v>0</v>
      </c>
      <c r="O307" s="214">
        <v>0</v>
      </c>
      <c r="P307" s="305">
        <v>66</v>
      </c>
      <c r="Q307" s="305">
        <v>0</v>
      </c>
      <c r="R307" s="305">
        <v>0</v>
      </c>
      <c r="S307" s="305">
        <v>0</v>
      </c>
      <c r="T307" s="305">
        <v>66</v>
      </c>
      <c r="U307" s="351">
        <v>0</v>
      </c>
      <c r="V307" s="305">
        <v>28</v>
      </c>
      <c r="W307" s="305"/>
      <c r="X307" s="307"/>
      <c r="Y307" s="305"/>
      <c r="Z307" s="305"/>
      <c r="AA307" s="305">
        <v>1</v>
      </c>
      <c r="AC307" s="286">
        <f t="shared" ref="AC307" si="172">M307*I307</f>
        <v>66</v>
      </c>
      <c r="AF307" s="286">
        <f t="shared" ref="AF307" si="173">T307*I307+U307*I307</f>
        <v>66</v>
      </c>
      <c r="AG307" s="286">
        <f t="shared" ref="AG307" si="174">S307*I307</f>
        <v>0</v>
      </c>
    </row>
    <row r="308" spans="1:35" s="232" customFormat="1" ht="45" x14ac:dyDescent="0.25">
      <c r="A308" s="231">
        <v>298</v>
      </c>
      <c r="B308" s="19" t="s">
        <v>71</v>
      </c>
      <c r="C308" s="19" t="s">
        <v>53</v>
      </c>
      <c r="D308" s="19" t="s">
        <v>280</v>
      </c>
      <c r="E308" s="19" t="s">
        <v>73</v>
      </c>
      <c r="F308" s="19" t="s">
        <v>959</v>
      </c>
      <c r="G308" s="215" t="s">
        <v>1018</v>
      </c>
      <c r="H308" s="19" t="s">
        <v>45</v>
      </c>
      <c r="I308" s="21">
        <v>3.5</v>
      </c>
      <c r="J308" s="19" t="s">
        <v>82</v>
      </c>
      <c r="K308" s="19"/>
      <c r="L308" s="19"/>
      <c r="M308" s="19">
        <v>112</v>
      </c>
      <c r="N308" s="19">
        <v>0</v>
      </c>
      <c r="O308" s="19">
        <v>0</v>
      </c>
      <c r="P308" s="19">
        <v>112</v>
      </c>
      <c r="Q308" s="19">
        <v>0</v>
      </c>
      <c r="R308" s="19">
        <v>0</v>
      </c>
      <c r="S308" s="19">
        <v>0</v>
      </c>
      <c r="T308" s="19">
        <v>112</v>
      </c>
      <c r="U308" s="346">
        <v>0</v>
      </c>
      <c r="V308" s="19">
        <v>47</v>
      </c>
      <c r="W308" s="19"/>
      <c r="X308" s="215" t="s">
        <v>1019</v>
      </c>
      <c r="Y308" s="19" t="s">
        <v>109</v>
      </c>
      <c r="Z308" s="19" t="s">
        <v>46</v>
      </c>
      <c r="AA308" s="19">
        <v>0</v>
      </c>
    </row>
    <row r="309" spans="1:35" s="286" customFormat="1" ht="60" x14ac:dyDescent="0.25">
      <c r="A309" s="283">
        <v>299</v>
      </c>
      <c r="B309" s="288" t="s">
        <v>47</v>
      </c>
      <c r="C309" s="288" t="s">
        <v>40</v>
      </c>
      <c r="D309" s="288" t="s">
        <v>390</v>
      </c>
      <c r="E309" s="288" t="s">
        <v>42</v>
      </c>
      <c r="F309" s="308" t="s">
        <v>1020</v>
      </c>
      <c r="G309" s="308" t="s">
        <v>1021</v>
      </c>
      <c r="H309" s="288" t="s">
        <v>75</v>
      </c>
      <c r="I309" s="289">
        <v>6</v>
      </c>
      <c r="J309" s="315" t="s">
        <v>74</v>
      </c>
      <c r="K309" s="288"/>
      <c r="L309" s="288"/>
      <c r="M309" s="288">
        <v>7</v>
      </c>
      <c r="N309" s="288">
        <v>0</v>
      </c>
      <c r="O309" s="288">
        <v>0</v>
      </c>
      <c r="P309" s="288">
        <v>7</v>
      </c>
      <c r="Q309" s="288">
        <v>0</v>
      </c>
      <c r="R309" s="288">
        <v>0</v>
      </c>
      <c r="S309" s="288">
        <v>7</v>
      </c>
      <c r="T309" s="288">
        <v>0</v>
      </c>
      <c r="U309" s="288">
        <v>0</v>
      </c>
      <c r="V309" s="288">
        <v>21</v>
      </c>
      <c r="W309" s="288"/>
      <c r="X309" s="308"/>
      <c r="Y309" s="288"/>
      <c r="Z309" s="288"/>
      <c r="AA309" s="288">
        <v>1</v>
      </c>
      <c r="AC309" s="286">
        <f t="shared" ref="AC309" si="175">M309*I309</f>
        <v>42</v>
      </c>
      <c r="AF309" s="286">
        <f t="shared" ref="AF309" si="176">T309*I309+U309*I309</f>
        <v>0</v>
      </c>
      <c r="AG309" s="286">
        <f t="shared" ref="AG309" si="177">S309*I309</f>
        <v>42</v>
      </c>
      <c r="AI309" s="286">
        <f>T309*I309+U309*I309</f>
        <v>0</v>
      </c>
    </row>
    <row r="310" spans="1:35" s="261" customFormat="1" ht="45" x14ac:dyDescent="0.25">
      <c r="A310" s="83">
        <v>300</v>
      </c>
      <c r="B310" s="93" t="s">
        <v>71</v>
      </c>
      <c r="C310" s="93" t="s">
        <v>53</v>
      </c>
      <c r="D310" s="93" t="s">
        <v>952</v>
      </c>
      <c r="E310" s="93" t="s">
        <v>73</v>
      </c>
      <c r="F310" s="93" t="s">
        <v>957</v>
      </c>
      <c r="G310" s="93" t="s">
        <v>958</v>
      </c>
      <c r="H310" s="93" t="s">
        <v>45</v>
      </c>
      <c r="I310" s="134">
        <v>0.08</v>
      </c>
      <c r="J310" s="93" t="s">
        <v>82</v>
      </c>
      <c r="K310" s="93"/>
      <c r="L310" s="93"/>
      <c r="M310" s="93">
        <v>742</v>
      </c>
      <c r="N310" s="93">
        <v>0</v>
      </c>
      <c r="O310" s="19">
        <v>0</v>
      </c>
      <c r="P310" s="93">
        <v>742</v>
      </c>
      <c r="Q310" s="93">
        <v>0</v>
      </c>
      <c r="R310" s="93">
        <v>0</v>
      </c>
      <c r="S310" s="93">
        <v>0</v>
      </c>
      <c r="T310" s="93">
        <v>742</v>
      </c>
      <c r="U310" s="346">
        <v>0</v>
      </c>
      <c r="V310" s="93">
        <v>56</v>
      </c>
      <c r="W310" s="93"/>
      <c r="X310" s="94" t="s">
        <v>1022</v>
      </c>
      <c r="Y310" s="93" t="s">
        <v>70</v>
      </c>
      <c r="Z310" s="93" t="s">
        <v>46</v>
      </c>
      <c r="AA310" s="93">
        <v>1</v>
      </c>
      <c r="AB310" s="261">
        <f t="shared" ref="AB310:AB313" si="178">M310*I310</f>
        <v>59.36</v>
      </c>
      <c r="AD310" s="261">
        <f t="shared" ref="AD310:AD313" si="179">T310*I310+U310*I310</f>
        <v>59.36</v>
      </c>
      <c r="AE310" s="261">
        <f t="shared" ref="AE310:AE313" si="180">S310*I310</f>
        <v>0</v>
      </c>
    </row>
    <row r="311" spans="1:35" s="261" customFormat="1" ht="45" x14ac:dyDescent="0.25">
      <c r="A311" s="83">
        <v>301</v>
      </c>
      <c r="B311" s="93" t="s">
        <v>71</v>
      </c>
      <c r="C311" s="93" t="s">
        <v>53</v>
      </c>
      <c r="D311" s="93" t="s">
        <v>952</v>
      </c>
      <c r="E311" s="93" t="s">
        <v>73</v>
      </c>
      <c r="F311" s="93" t="s">
        <v>955</v>
      </c>
      <c r="G311" s="93" t="s">
        <v>956</v>
      </c>
      <c r="H311" s="93" t="s">
        <v>45</v>
      </c>
      <c r="I311" s="134">
        <v>0.1</v>
      </c>
      <c r="J311" s="93" t="s">
        <v>82</v>
      </c>
      <c r="K311" s="93"/>
      <c r="L311" s="93"/>
      <c r="M311" s="93">
        <v>742</v>
      </c>
      <c r="N311" s="93">
        <v>0</v>
      </c>
      <c r="O311" s="19">
        <v>0</v>
      </c>
      <c r="P311" s="93">
        <v>742</v>
      </c>
      <c r="Q311" s="93">
        <v>0</v>
      </c>
      <c r="R311" s="93">
        <v>0</v>
      </c>
      <c r="S311" s="93">
        <v>0</v>
      </c>
      <c r="T311" s="93">
        <v>742</v>
      </c>
      <c r="U311" s="346">
        <v>0</v>
      </c>
      <c r="V311" s="93">
        <v>56</v>
      </c>
      <c r="W311" s="93"/>
      <c r="X311" s="94" t="s">
        <v>1023</v>
      </c>
      <c r="Y311" s="93" t="s">
        <v>70</v>
      </c>
      <c r="Z311" s="93" t="s">
        <v>46</v>
      </c>
      <c r="AA311" s="93">
        <v>1</v>
      </c>
      <c r="AB311" s="261">
        <f t="shared" si="178"/>
        <v>74.2</v>
      </c>
      <c r="AD311" s="261">
        <f t="shared" si="179"/>
        <v>74.2</v>
      </c>
      <c r="AE311" s="261">
        <f t="shared" si="180"/>
        <v>0</v>
      </c>
    </row>
    <row r="312" spans="1:35" s="261" customFormat="1" ht="45" x14ac:dyDescent="0.25">
      <c r="A312" s="83">
        <v>302</v>
      </c>
      <c r="B312" s="93" t="s">
        <v>71</v>
      </c>
      <c r="C312" s="93" t="s">
        <v>53</v>
      </c>
      <c r="D312" s="93" t="s">
        <v>952</v>
      </c>
      <c r="E312" s="93" t="s">
        <v>73</v>
      </c>
      <c r="F312" s="93" t="s">
        <v>953</v>
      </c>
      <c r="G312" s="93" t="s">
        <v>954</v>
      </c>
      <c r="H312" s="93" t="s">
        <v>45</v>
      </c>
      <c r="I312" s="134">
        <v>7.0000000000000007E-2</v>
      </c>
      <c r="J312" s="93" t="s">
        <v>82</v>
      </c>
      <c r="K312" s="93"/>
      <c r="L312" s="93"/>
      <c r="M312" s="93">
        <v>742</v>
      </c>
      <c r="N312" s="93">
        <v>0</v>
      </c>
      <c r="O312" s="19">
        <v>0</v>
      </c>
      <c r="P312" s="93">
        <v>742</v>
      </c>
      <c r="Q312" s="93">
        <v>0</v>
      </c>
      <c r="R312" s="93">
        <v>0</v>
      </c>
      <c r="S312" s="93">
        <v>0</v>
      </c>
      <c r="T312" s="93">
        <v>742</v>
      </c>
      <c r="U312" s="346">
        <v>0</v>
      </c>
      <c r="V312" s="93">
        <v>56</v>
      </c>
      <c r="W312" s="93"/>
      <c r="X312" s="94" t="s">
        <v>1024</v>
      </c>
      <c r="Y312" s="93" t="s">
        <v>70</v>
      </c>
      <c r="Z312" s="93" t="s">
        <v>46</v>
      </c>
      <c r="AA312" s="93">
        <v>1</v>
      </c>
      <c r="AB312" s="261">
        <f t="shared" si="178"/>
        <v>51.940000000000005</v>
      </c>
      <c r="AD312" s="261">
        <f t="shared" si="179"/>
        <v>51.940000000000005</v>
      </c>
      <c r="AE312" s="261">
        <f t="shared" si="180"/>
        <v>0</v>
      </c>
    </row>
    <row r="313" spans="1:35" s="261" customFormat="1" ht="45" x14ac:dyDescent="0.25">
      <c r="A313" s="83">
        <v>303</v>
      </c>
      <c r="B313" s="93" t="s">
        <v>71</v>
      </c>
      <c r="C313" s="93" t="s">
        <v>53</v>
      </c>
      <c r="D313" s="93" t="s">
        <v>833</v>
      </c>
      <c r="E313" s="93" t="s">
        <v>73</v>
      </c>
      <c r="F313" s="93" t="s">
        <v>950</v>
      </c>
      <c r="G313" s="93" t="s">
        <v>951</v>
      </c>
      <c r="H313" s="93" t="s">
        <v>45</v>
      </c>
      <c r="I313" s="134">
        <v>1.33</v>
      </c>
      <c r="J313" s="93" t="s">
        <v>82</v>
      </c>
      <c r="K313" s="93"/>
      <c r="L313" s="93"/>
      <c r="M313" s="93">
        <v>963</v>
      </c>
      <c r="N313" s="93">
        <v>0</v>
      </c>
      <c r="O313" s="19">
        <v>0</v>
      </c>
      <c r="P313" s="93">
        <v>963</v>
      </c>
      <c r="Q313" s="93">
        <v>0</v>
      </c>
      <c r="R313" s="93">
        <v>0</v>
      </c>
      <c r="S313" s="93">
        <v>0</v>
      </c>
      <c r="T313" s="93">
        <v>963</v>
      </c>
      <c r="U313" s="346">
        <v>0</v>
      </c>
      <c r="V313" s="93">
        <v>48</v>
      </c>
      <c r="W313" s="93"/>
      <c r="X313" s="94" t="s">
        <v>1025</v>
      </c>
      <c r="Y313" s="93" t="s">
        <v>70</v>
      </c>
      <c r="Z313" s="93" t="s">
        <v>46</v>
      </c>
      <c r="AA313" s="93">
        <v>1</v>
      </c>
      <c r="AB313" s="261">
        <f t="shared" si="178"/>
        <v>1280.79</v>
      </c>
      <c r="AD313" s="261">
        <f t="shared" si="179"/>
        <v>1280.79</v>
      </c>
      <c r="AE313" s="261">
        <f t="shared" si="180"/>
        <v>0</v>
      </c>
    </row>
    <row r="314" spans="1:35" s="286" customFormat="1" ht="45" x14ac:dyDescent="0.25">
      <c r="A314" s="283">
        <v>304</v>
      </c>
      <c r="B314" s="288" t="s">
        <v>71</v>
      </c>
      <c r="C314" s="288" t="s">
        <v>53</v>
      </c>
      <c r="D314" s="305" t="s">
        <v>1026</v>
      </c>
      <c r="E314" s="305">
        <v>0.38</v>
      </c>
      <c r="F314" s="308" t="s">
        <v>1027</v>
      </c>
      <c r="G314" s="308" t="s">
        <v>1028</v>
      </c>
      <c r="H314" s="288" t="s">
        <v>75</v>
      </c>
      <c r="I314" s="289">
        <v>1</v>
      </c>
      <c r="J314" s="288" t="s">
        <v>82</v>
      </c>
      <c r="K314" s="288"/>
      <c r="L314" s="288"/>
      <c r="M314" s="288">
        <v>1</v>
      </c>
      <c r="N314" s="288">
        <v>0</v>
      </c>
      <c r="O314" s="19">
        <v>0</v>
      </c>
      <c r="P314" s="288">
        <v>11</v>
      </c>
      <c r="Q314" s="288">
        <v>0</v>
      </c>
      <c r="R314" s="288">
        <v>0</v>
      </c>
      <c r="S314" s="288">
        <v>0</v>
      </c>
      <c r="T314" s="288">
        <v>1</v>
      </c>
      <c r="U314" s="346">
        <v>0</v>
      </c>
      <c r="V314" s="288">
        <v>6</v>
      </c>
      <c r="W314" s="288"/>
      <c r="X314" s="308"/>
      <c r="Y314" s="288"/>
      <c r="Z314" s="288"/>
      <c r="AA314" s="288">
        <v>1</v>
      </c>
      <c r="AC314" s="286">
        <f t="shared" ref="AC314:AC316" si="181">M314*I314</f>
        <v>1</v>
      </c>
      <c r="AF314" s="286">
        <f t="shared" ref="AF314:AF316" si="182">T314*I314+U314*I314</f>
        <v>1</v>
      </c>
      <c r="AG314" s="286">
        <f t="shared" ref="AG314:AG316" si="183">S314*I314</f>
        <v>0</v>
      </c>
    </row>
    <row r="315" spans="1:35" s="286" customFormat="1" ht="60" x14ac:dyDescent="0.25">
      <c r="A315" s="283">
        <v>305</v>
      </c>
      <c r="B315" s="288" t="s">
        <v>71</v>
      </c>
      <c r="C315" s="288" t="s">
        <v>53</v>
      </c>
      <c r="D315" s="305" t="s">
        <v>1029</v>
      </c>
      <c r="E315" s="305">
        <v>0.38</v>
      </c>
      <c r="F315" s="308" t="s">
        <v>1030</v>
      </c>
      <c r="G315" s="308" t="s">
        <v>1031</v>
      </c>
      <c r="H315" s="288" t="s">
        <v>75</v>
      </c>
      <c r="I315" s="289">
        <v>0.5</v>
      </c>
      <c r="J315" s="288" t="s">
        <v>82</v>
      </c>
      <c r="K315" s="288"/>
      <c r="L315" s="288"/>
      <c r="M315" s="288">
        <v>6</v>
      </c>
      <c r="N315" s="288">
        <v>0</v>
      </c>
      <c r="O315" s="19">
        <v>0</v>
      </c>
      <c r="P315" s="288">
        <v>6</v>
      </c>
      <c r="Q315" s="288">
        <v>0</v>
      </c>
      <c r="R315" s="288">
        <v>0</v>
      </c>
      <c r="S315" s="288">
        <v>0</v>
      </c>
      <c r="T315" s="288">
        <v>6</v>
      </c>
      <c r="U315" s="346">
        <v>0</v>
      </c>
      <c r="V315" s="288">
        <v>6</v>
      </c>
      <c r="W315" s="288"/>
      <c r="X315" s="308"/>
      <c r="Y315" s="288"/>
      <c r="Z315" s="288"/>
      <c r="AA315" s="288">
        <v>1</v>
      </c>
      <c r="AC315" s="286">
        <f t="shared" si="181"/>
        <v>3</v>
      </c>
      <c r="AF315" s="286">
        <f t="shared" si="182"/>
        <v>3</v>
      </c>
      <c r="AG315" s="286">
        <f t="shared" si="183"/>
        <v>0</v>
      </c>
    </row>
    <row r="316" spans="1:35" s="286" customFormat="1" ht="45" x14ac:dyDescent="0.25">
      <c r="A316" s="283">
        <v>306</v>
      </c>
      <c r="B316" s="288" t="s">
        <v>71</v>
      </c>
      <c r="C316" s="288" t="s">
        <v>53</v>
      </c>
      <c r="D316" s="305" t="s">
        <v>1032</v>
      </c>
      <c r="E316" s="305">
        <v>0.38</v>
      </c>
      <c r="F316" s="308" t="s">
        <v>1031</v>
      </c>
      <c r="G316" s="308" t="s">
        <v>1033</v>
      </c>
      <c r="H316" s="288" t="s">
        <v>75</v>
      </c>
      <c r="I316" s="289">
        <v>0.5</v>
      </c>
      <c r="J316" s="288" t="s">
        <v>82</v>
      </c>
      <c r="K316" s="288"/>
      <c r="L316" s="288"/>
      <c r="M316" s="288">
        <v>7</v>
      </c>
      <c r="N316" s="288">
        <v>0</v>
      </c>
      <c r="O316" s="19">
        <v>0</v>
      </c>
      <c r="P316" s="288">
        <v>7</v>
      </c>
      <c r="Q316" s="288">
        <v>0</v>
      </c>
      <c r="R316" s="288">
        <v>0</v>
      </c>
      <c r="S316" s="288">
        <v>0</v>
      </c>
      <c r="T316" s="288">
        <v>7</v>
      </c>
      <c r="U316" s="346">
        <v>0</v>
      </c>
      <c r="V316" s="288">
        <v>6</v>
      </c>
      <c r="W316" s="288"/>
      <c r="X316" s="308"/>
      <c r="Y316" s="288"/>
      <c r="Z316" s="288"/>
      <c r="AA316" s="288">
        <v>1</v>
      </c>
      <c r="AC316" s="286">
        <f t="shared" si="181"/>
        <v>3.5</v>
      </c>
      <c r="AF316" s="286">
        <f t="shared" si="182"/>
        <v>3.5</v>
      </c>
      <c r="AG316" s="286">
        <f t="shared" si="183"/>
        <v>0</v>
      </c>
    </row>
    <row r="317" spans="1:35" s="261" customFormat="1" ht="45" x14ac:dyDescent="0.25">
      <c r="A317" s="83">
        <v>307</v>
      </c>
      <c r="B317" s="93" t="s">
        <v>71</v>
      </c>
      <c r="C317" s="93" t="s">
        <v>53</v>
      </c>
      <c r="D317" s="93" t="s">
        <v>833</v>
      </c>
      <c r="E317" s="93" t="s">
        <v>73</v>
      </c>
      <c r="F317" s="93" t="s">
        <v>974</v>
      </c>
      <c r="G317" s="93" t="s">
        <v>975</v>
      </c>
      <c r="H317" s="93" t="s">
        <v>45</v>
      </c>
      <c r="I317" s="134">
        <v>1.25</v>
      </c>
      <c r="J317" s="93" t="s">
        <v>82</v>
      </c>
      <c r="K317" s="93"/>
      <c r="L317" s="93"/>
      <c r="M317" s="93">
        <v>963</v>
      </c>
      <c r="N317" s="93">
        <v>0</v>
      </c>
      <c r="O317" s="19">
        <v>0</v>
      </c>
      <c r="P317" s="93">
        <v>963</v>
      </c>
      <c r="Q317" s="93">
        <v>0</v>
      </c>
      <c r="R317" s="93">
        <v>0</v>
      </c>
      <c r="S317" s="93">
        <v>0</v>
      </c>
      <c r="T317" s="93">
        <v>963</v>
      </c>
      <c r="U317" s="346">
        <v>0</v>
      </c>
      <c r="V317" s="93">
        <v>47</v>
      </c>
      <c r="W317" s="93"/>
      <c r="X317" s="94" t="s">
        <v>1034</v>
      </c>
      <c r="Y317" s="93" t="s">
        <v>70</v>
      </c>
      <c r="Z317" s="93" t="s">
        <v>46</v>
      </c>
      <c r="AA317" s="93">
        <v>1</v>
      </c>
      <c r="AB317" s="261">
        <f t="shared" ref="AB317" si="184">M317*I317</f>
        <v>1203.75</v>
      </c>
      <c r="AD317" s="261">
        <f t="shared" ref="AD317" si="185">T317*I317+U317*I317</f>
        <v>1203.75</v>
      </c>
      <c r="AE317" s="261">
        <f t="shared" ref="AE317" si="186">S317*I317</f>
        <v>0</v>
      </c>
    </row>
    <row r="318" spans="1:35" s="232" customFormat="1" ht="45" x14ac:dyDescent="0.25">
      <c r="A318" s="231">
        <v>308</v>
      </c>
      <c r="B318" s="19" t="s">
        <v>71</v>
      </c>
      <c r="C318" s="19" t="s">
        <v>53</v>
      </c>
      <c r="D318" s="19" t="s">
        <v>976</v>
      </c>
      <c r="E318" s="19" t="s">
        <v>73</v>
      </c>
      <c r="F318" s="19" t="s">
        <v>977</v>
      </c>
      <c r="G318" s="19" t="s">
        <v>977</v>
      </c>
      <c r="H318" s="19" t="s">
        <v>45</v>
      </c>
      <c r="I318" s="21">
        <v>4.0000000000000001E-3</v>
      </c>
      <c r="J318" s="19" t="s">
        <v>82</v>
      </c>
      <c r="K318" s="19"/>
      <c r="L318" s="19"/>
      <c r="M318" s="19">
        <v>520</v>
      </c>
      <c r="N318" s="19">
        <v>0</v>
      </c>
      <c r="O318" s="19">
        <v>0</v>
      </c>
      <c r="P318" s="19">
        <v>520</v>
      </c>
      <c r="Q318" s="19">
        <v>0</v>
      </c>
      <c r="R318" s="19">
        <v>0</v>
      </c>
      <c r="S318" s="19">
        <v>0</v>
      </c>
      <c r="T318" s="19">
        <v>520</v>
      </c>
      <c r="U318" s="346">
        <v>0</v>
      </c>
      <c r="V318" s="19">
        <v>42</v>
      </c>
      <c r="W318" s="19"/>
      <c r="X318" s="215" t="s">
        <v>1035</v>
      </c>
      <c r="Y318" s="19" t="s">
        <v>109</v>
      </c>
      <c r="Z318" s="19" t="s">
        <v>46</v>
      </c>
      <c r="AA318" s="19">
        <v>0</v>
      </c>
    </row>
    <row r="319" spans="1:35" s="232" customFormat="1" ht="45" x14ac:dyDescent="0.25">
      <c r="A319" s="231">
        <v>309</v>
      </c>
      <c r="B319" s="19" t="s">
        <v>71</v>
      </c>
      <c r="C319" s="19" t="s">
        <v>53</v>
      </c>
      <c r="D319" s="19" t="s">
        <v>976</v>
      </c>
      <c r="E319" s="19" t="s">
        <v>73</v>
      </c>
      <c r="F319" s="19" t="s">
        <v>977</v>
      </c>
      <c r="G319" s="19" t="s">
        <v>978</v>
      </c>
      <c r="H319" s="19" t="s">
        <v>45</v>
      </c>
      <c r="I319" s="21">
        <v>1.67</v>
      </c>
      <c r="J319" s="19" t="s">
        <v>82</v>
      </c>
      <c r="K319" s="19"/>
      <c r="L319" s="19"/>
      <c r="M319" s="19">
        <v>260</v>
      </c>
      <c r="N319" s="19">
        <v>0</v>
      </c>
      <c r="O319" s="19">
        <v>0</v>
      </c>
      <c r="P319" s="19">
        <v>260</v>
      </c>
      <c r="Q319" s="19">
        <v>0</v>
      </c>
      <c r="R319" s="19">
        <v>0</v>
      </c>
      <c r="S319" s="19">
        <v>0</v>
      </c>
      <c r="T319" s="19">
        <v>260</v>
      </c>
      <c r="U319" s="346">
        <v>0</v>
      </c>
      <c r="V319" s="19">
        <v>22</v>
      </c>
      <c r="W319" s="19"/>
      <c r="X319" s="215" t="s">
        <v>1036</v>
      </c>
      <c r="Y319" s="19" t="s">
        <v>109</v>
      </c>
      <c r="Z319" s="19" t="s">
        <v>46</v>
      </c>
      <c r="AA319" s="19">
        <v>0</v>
      </c>
    </row>
    <row r="320" spans="1:35" s="232" customFormat="1" ht="45" x14ac:dyDescent="0.25">
      <c r="A320" s="231">
        <v>310</v>
      </c>
      <c r="B320" s="19" t="s">
        <v>71</v>
      </c>
      <c r="C320" s="19" t="s">
        <v>53</v>
      </c>
      <c r="D320" s="19" t="s">
        <v>976</v>
      </c>
      <c r="E320" s="19" t="s">
        <v>73</v>
      </c>
      <c r="F320" s="19" t="s">
        <v>977</v>
      </c>
      <c r="G320" s="19" t="s">
        <v>979</v>
      </c>
      <c r="H320" s="19" t="s">
        <v>45</v>
      </c>
      <c r="I320" s="21">
        <v>3.7</v>
      </c>
      <c r="J320" s="19" t="s">
        <v>82</v>
      </c>
      <c r="K320" s="19"/>
      <c r="L320" s="19"/>
      <c r="M320" s="19">
        <v>140</v>
      </c>
      <c r="N320" s="19">
        <v>0</v>
      </c>
      <c r="O320" s="19">
        <v>0</v>
      </c>
      <c r="P320" s="19">
        <v>140</v>
      </c>
      <c r="Q320" s="19">
        <v>0</v>
      </c>
      <c r="R320" s="19">
        <v>0</v>
      </c>
      <c r="S320" s="19">
        <v>0</v>
      </c>
      <c r="T320" s="19">
        <v>140</v>
      </c>
      <c r="U320" s="346">
        <v>0</v>
      </c>
      <c r="V320" s="19">
        <v>10</v>
      </c>
      <c r="W320" s="19"/>
      <c r="X320" s="215" t="s">
        <v>1037</v>
      </c>
      <c r="Y320" s="19" t="s">
        <v>109</v>
      </c>
      <c r="Z320" s="19" t="s">
        <v>46</v>
      </c>
      <c r="AA320" s="19">
        <v>0</v>
      </c>
    </row>
    <row r="321" spans="1:33" s="232" customFormat="1" ht="45" x14ac:dyDescent="0.25">
      <c r="A321" s="231">
        <v>311</v>
      </c>
      <c r="B321" s="19" t="s">
        <v>71</v>
      </c>
      <c r="C321" s="19" t="s">
        <v>147</v>
      </c>
      <c r="D321" s="19" t="s">
        <v>980</v>
      </c>
      <c r="E321" s="19" t="s">
        <v>73</v>
      </c>
      <c r="F321" s="19" t="s">
        <v>981</v>
      </c>
      <c r="G321" s="19" t="s">
        <v>982</v>
      </c>
      <c r="H321" s="19" t="s">
        <v>45</v>
      </c>
      <c r="I321" s="21">
        <v>0.53</v>
      </c>
      <c r="J321" s="19" t="s">
        <v>82</v>
      </c>
      <c r="K321" s="19"/>
      <c r="L321" s="19"/>
      <c r="M321" s="19">
        <v>23</v>
      </c>
      <c r="N321" s="19">
        <v>0</v>
      </c>
      <c r="O321" s="19">
        <v>0</v>
      </c>
      <c r="P321" s="19">
        <v>23</v>
      </c>
      <c r="Q321" s="19">
        <v>0</v>
      </c>
      <c r="R321" s="19">
        <v>0</v>
      </c>
      <c r="S321" s="19">
        <v>0</v>
      </c>
      <c r="T321" s="19">
        <v>23</v>
      </c>
      <c r="U321" s="346">
        <v>0</v>
      </c>
      <c r="V321" s="19">
        <v>8</v>
      </c>
      <c r="W321" s="19"/>
      <c r="X321" s="215" t="s">
        <v>1038</v>
      </c>
      <c r="Y321" s="19" t="s">
        <v>109</v>
      </c>
      <c r="Z321" s="19" t="s">
        <v>46</v>
      </c>
      <c r="AA321" s="19">
        <v>0</v>
      </c>
    </row>
    <row r="322" spans="1:33" s="232" customFormat="1" ht="45" x14ac:dyDescent="0.25">
      <c r="A322" s="231">
        <v>312</v>
      </c>
      <c r="B322" s="19" t="s">
        <v>71</v>
      </c>
      <c r="C322" s="19" t="s">
        <v>147</v>
      </c>
      <c r="D322" s="19" t="s">
        <v>980</v>
      </c>
      <c r="E322" s="19" t="s">
        <v>73</v>
      </c>
      <c r="F322" s="19" t="s">
        <v>983</v>
      </c>
      <c r="G322" s="19" t="s">
        <v>984</v>
      </c>
      <c r="H322" s="19" t="s">
        <v>45</v>
      </c>
      <c r="I322" s="21">
        <v>0.3</v>
      </c>
      <c r="J322" s="19" t="s">
        <v>82</v>
      </c>
      <c r="K322" s="19"/>
      <c r="L322" s="19"/>
      <c r="M322" s="19">
        <v>23</v>
      </c>
      <c r="N322" s="19">
        <v>0</v>
      </c>
      <c r="O322" s="19">
        <v>0</v>
      </c>
      <c r="P322" s="19">
        <v>23</v>
      </c>
      <c r="Q322" s="19">
        <v>0</v>
      </c>
      <c r="R322" s="19">
        <v>0</v>
      </c>
      <c r="S322" s="19">
        <v>0</v>
      </c>
      <c r="T322" s="19">
        <v>23</v>
      </c>
      <c r="U322" s="346">
        <v>0</v>
      </c>
      <c r="V322" s="19">
        <v>8</v>
      </c>
      <c r="W322" s="19"/>
      <c r="X322" s="215" t="s">
        <v>1039</v>
      </c>
      <c r="Y322" s="19" t="s">
        <v>109</v>
      </c>
      <c r="Z322" s="19" t="s">
        <v>46</v>
      </c>
      <c r="AA322" s="19">
        <v>0</v>
      </c>
    </row>
    <row r="323" spans="1:33" s="261" customFormat="1" ht="45" x14ac:dyDescent="0.25">
      <c r="A323" s="83">
        <v>313</v>
      </c>
      <c r="B323" s="93" t="s">
        <v>71</v>
      </c>
      <c r="C323" s="93" t="s">
        <v>53</v>
      </c>
      <c r="D323" s="93" t="s">
        <v>833</v>
      </c>
      <c r="E323" s="93" t="s">
        <v>73</v>
      </c>
      <c r="F323" s="93" t="s">
        <v>985</v>
      </c>
      <c r="G323" s="93" t="s">
        <v>986</v>
      </c>
      <c r="H323" s="93" t="s">
        <v>45</v>
      </c>
      <c r="I323" s="134">
        <v>0.5</v>
      </c>
      <c r="J323" s="93" t="s">
        <v>82</v>
      </c>
      <c r="K323" s="93"/>
      <c r="L323" s="93"/>
      <c r="M323" s="93">
        <v>963</v>
      </c>
      <c r="N323" s="93">
        <v>0</v>
      </c>
      <c r="O323" s="19">
        <v>0</v>
      </c>
      <c r="P323" s="93">
        <v>963</v>
      </c>
      <c r="Q323" s="93">
        <v>0</v>
      </c>
      <c r="R323" s="93">
        <v>0</v>
      </c>
      <c r="S323" s="93">
        <v>0</v>
      </c>
      <c r="T323" s="93">
        <v>963</v>
      </c>
      <c r="U323" s="346">
        <v>0</v>
      </c>
      <c r="V323" s="93">
        <v>48</v>
      </c>
      <c r="W323" s="93"/>
      <c r="X323" s="94" t="s">
        <v>1040</v>
      </c>
      <c r="Y323" s="93" t="s">
        <v>70</v>
      </c>
      <c r="Z323" s="93" t="s">
        <v>46</v>
      </c>
      <c r="AA323" s="93">
        <v>1</v>
      </c>
      <c r="AB323" s="261">
        <f t="shared" ref="AB323:AB325" si="187">M323*I323</f>
        <v>481.5</v>
      </c>
      <c r="AD323" s="261">
        <f t="shared" ref="AD323:AD325" si="188">T323*I323+U323*I323</f>
        <v>481.5</v>
      </c>
      <c r="AE323" s="261">
        <f t="shared" ref="AE323:AE325" si="189">S323*I323</f>
        <v>0</v>
      </c>
    </row>
    <row r="324" spans="1:33" s="261" customFormat="1" ht="45" x14ac:dyDescent="0.25">
      <c r="A324" s="83">
        <v>314</v>
      </c>
      <c r="B324" s="93" t="s">
        <v>71</v>
      </c>
      <c r="C324" s="93" t="s">
        <v>53</v>
      </c>
      <c r="D324" s="93" t="s">
        <v>833</v>
      </c>
      <c r="E324" s="93" t="s">
        <v>73</v>
      </c>
      <c r="F324" s="93" t="s">
        <v>987</v>
      </c>
      <c r="G324" s="93" t="s">
        <v>988</v>
      </c>
      <c r="H324" s="93" t="s">
        <v>45</v>
      </c>
      <c r="I324" s="134">
        <v>0.5</v>
      </c>
      <c r="J324" s="93" t="s">
        <v>82</v>
      </c>
      <c r="K324" s="93"/>
      <c r="L324" s="93"/>
      <c r="M324" s="93">
        <v>963</v>
      </c>
      <c r="N324" s="93">
        <v>0</v>
      </c>
      <c r="O324" s="19">
        <v>0</v>
      </c>
      <c r="P324" s="93">
        <v>963</v>
      </c>
      <c r="Q324" s="93">
        <v>0</v>
      </c>
      <c r="R324" s="93">
        <v>0</v>
      </c>
      <c r="S324" s="93">
        <v>0</v>
      </c>
      <c r="T324" s="93">
        <v>963</v>
      </c>
      <c r="U324" s="346">
        <v>0</v>
      </c>
      <c r="V324" s="93">
        <v>48</v>
      </c>
      <c r="W324" s="93"/>
      <c r="X324" s="94" t="s">
        <v>1041</v>
      </c>
      <c r="Y324" s="93" t="s">
        <v>70</v>
      </c>
      <c r="Z324" s="93" t="s">
        <v>46</v>
      </c>
      <c r="AA324" s="93">
        <v>1</v>
      </c>
      <c r="AB324" s="261">
        <f t="shared" si="187"/>
        <v>481.5</v>
      </c>
      <c r="AD324" s="261">
        <f t="shared" si="188"/>
        <v>481.5</v>
      </c>
      <c r="AE324" s="261">
        <f t="shared" si="189"/>
        <v>0</v>
      </c>
    </row>
    <row r="325" spans="1:33" s="261" customFormat="1" ht="45" x14ac:dyDescent="0.25">
      <c r="A325" s="83">
        <v>315</v>
      </c>
      <c r="B325" s="93" t="s">
        <v>71</v>
      </c>
      <c r="C325" s="93" t="s">
        <v>53</v>
      </c>
      <c r="D325" s="93" t="s">
        <v>271</v>
      </c>
      <c r="E325" s="93" t="s">
        <v>73</v>
      </c>
      <c r="F325" s="93" t="s">
        <v>989</v>
      </c>
      <c r="G325" s="93" t="s">
        <v>990</v>
      </c>
      <c r="H325" s="93" t="s">
        <v>45</v>
      </c>
      <c r="I325" s="134">
        <v>0.5</v>
      </c>
      <c r="J325" s="93" t="s">
        <v>82</v>
      </c>
      <c r="K325" s="93"/>
      <c r="L325" s="93"/>
      <c r="M325" s="93">
        <v>647</v>
      </c>
      <c r="N325" s="93">
        <v>0</v>
      </c>
      <c r="O325" s="19">
        <v>0</v>
      </c>
      <c r="P325" s="93">
        <v>647</v>
      </c>
      <c r="Q325" s="93">
        <v>0</v>
      </c>
      <c r="R325" s="93">
        <v>0</v>
      </c>
      <c r="S325" s="93">
        <v>0</v>
      </c>
      <c r="T325" s="93">
        <v>647</v>
      </c>
      <c r="U325" s="346">
        <v>0</v>
      </c>
      <c r="V325" s="93">
        <v>35</v>
      </c>
      <c r="W325" s="93"/>
      <c r="X325" s="94" t="s">
        <v>1042</v>
      </c>
      <c r="Y325" s="93" t="s">
        <v>70</v>
      </c>
      <c r="Z325" s="93" t="s">
        <v>46</v>
      </c>
      <c r="AA325" s="93">
        <v>1</v>
      </c>
      <c r="AB325" s="261">
        <f t="shared" si="187"/>
        <v>323.5</v>
      </c>
      <c r="AD325" s="261">
        <f t="shared" si="188"/>
        <v>323.5</v>
      </c>
      <c r="AE325" s="261">
        <f t="shared" si="189"/>
        <v>0</v>
      </c>
    </row>
    <row r="326" spans="1:33" s="286" customFormat="1" ht="45" x14ac:dyDescent="0.25">
      <c r="A326" s="283">
        <v>316</v>
      </c>
      <c r="B326" s="288" t="s">
        <v>71</v>
      </c>
      <c r="C326" s="288" t="s">
        <v>53</v>
      </c>
      <c r="D326" s="288" t="s">
        <v>179</v>
      </c>
      <c r="E326" s="288" t="s">
        <v>73</v>
      </c>
      <c r="F326" s="288" t="s">
        <v>991</v>
      </c>
      <c r="G326" s="308" t="s">
        <v>1043</v>
      </c>
      <c r="H326" s="308" t="s">
        <v>75</v>
      </c>
      <c r="I326" s="289">
        <v>8</v>
      </c>
      <c r="J326" s="288" t="s">
        <v>82</v>
      </c>
      <c r="K326" s="288"/>
      <c r="L326" s="288"/>
      <c r="M326" s="288">
        <v>1</v>
      </c>
      <c r="N326" s="288">
        <v>0</v>
      </c>
      <c r="O326" s="19">
        <v>0</v>
      </c>
      <c r="P326" s="288">
        <v>1</v>
      </c>
      <c r="Q326" s="288">
        <v>0</v>
      </c>
      <c r="R326" s="288">
        <v>0</v>
      </c>
      <c r="S326" s="288">
        <v>0</v>
      </c>
      <c r="T326" s="288">
        <v>1</v>
      </c>
      <c r="U326" s="346">
        <v>0</v>
      </c>
      <c r="V326" s="288">
        <v>2</v>
      </c>
      <c r="W326" s="288"/>
      <c r="X326" s="288"/>
      <c r="Y326" s="288"/>
      <c r="Z326" s="288"/>
      <c r="AA326" s="288">
        <v>1</v>
      </c>
      <c r="AC326" s="286">
        <f t="shared" ref="AC326" si="190">M326*I326</f>
        <v>8</v>
      </c>
      <c r="AF326" s="286">
        <f t="shared" ref="AF326" si="191">T326*I326+U326*I326</f>
        <v>8</v>
      </c>
      <c r="AG326" s="286">
        <f t="shared" ref="AG326" si="192">S326*I326</f>
        <v>0</v>
      </c>
    </row>
    <row r="327" spans="1:33" s="261" customFormat="1" ht="45" x14ac:dyDescent="0.25">
      <c r="A327" s="83">
        <v>317</v>
      </c>
      <c r="B327" s="93" t="s">
        <v>71</v>
      </c>
      <c r="C327" s="93" t="s">
        <v>53</v>
      </c>
      <c r="D327" s="93" t="s">
        <v>992</v>
      </c>
      <c r="E327" s="93" t="s">
        <v>50</v>
      </c>
      <c r="F327" s="93" t="s">
        <v>993</v>
      </c>
      <c r="G327" s="93" t="s">
        <v>994</v>
      </c>
      <c r="H327" s="93" t="s">
        <v>45</v>
      </c>
      <c r="I327" s="134">
        <v>0.7</v>
      </c>
      <c r="J327" s="93" t="s">
        <v>82</v>
      </c>
      <c r="K327" s="93"/>
      <c r="L327" s="93"/>
      <c r="M327" s="93">
        <v>13</v>
      </c>
      <c r="N327" s="93">
        <v>0</v>
      </c>
      <c r="O327" s="19">
        <v>0</v>
      </c>
      <c r="P327" s="93">
        <v>13</v>
      </c>
      <c r="Q327" s="93">
        <v>0</v>
      </c>
      <c r="R327" s="93">
        <v>0</v>
      </c>
      <c r="S327" s="93">
        <v>0</v>
      </c>
      <c r="T327" s="93">
        <v>13</v>
      </c>
      <c r="U327" s="346">
        <v>0</v>
      </c>
      <c r="V327" s="93">
        <v>7</v>
      </c>
      <c r="W327" s="93"/>
      <c r="X327" s="94" t="s">
        <v>1044</v>
      </c>
      <c r="Y327" s="93" t="s">
        <v>995</v>
      </c>
      <c r="Z327" s="93" t="s">
        <v>58</v>
      </c>
      <c r="AA327" s="93">
        <v>1</v>
      </c>
      <c r="AB327" s="261">
        <f t="shared" ref="AB327:AB328" si="193">M327*I327</f>
        <v>9.1</v>
      </c>
      <c r="AD327" s="261">
        <f t="shared" ref="AD327:AD328" si="194">T327*I327+U327*I327</f>
        <v>9.1</v>
      </c>
      <c r="AE327" s="261">
        <f t="shared" ref="AE327:AE328" si="195">S327*I327</f>
        <v>0</v>
      </c>
    </row>
    <row r="328" spans="1:33" s="261" customFormat="1" ht="45.75" thickBot="1" x14ac:dyDescent="0.3">
      <c r="A328" s="83">
        <v>318</v>
      </c>
      <c r="B328" s="93" t="s">
        <v>71</v>
      </c>
      <c r="C328" s="93" t="s">
        <v>53</v>
      </c>
      <c r="D328" s="93" t="s">
        <v>179</v>
      </c>
      <c r="E328" s="93" t="s">
        <v>73</v>
      </c>
      <c r="F328" s="93" t="s">
        <v>991</v>
      </c>
      <c r="G328" s="93" t="s">
        <v>996</v>
      </c>
      <c r="H328" s="93" t="s">
        <v>45</v>
      </c>
      <c r="I328" s="134">
        <v>2.77</v>
      </c>
      <c r="J328" s="93" t="s">
        <v>82</v>
      </c>
      <c r="K328" s="93"/>
      <c r="L328" s="93"/>
      <c r="M328" s="93">
        <v>1</v>
      </c>
      <c r="N328" s="93">
        <v>0</v>
      </c>
      <c r="O328" s="19">
        <v>0</v>
      </c>
      <c r="P328" s="93">
        <v>1</v>
      </c>
      <c r="Q328" s="93">
        <v>0</v>
      </c>
      <c r="R328" s="93">
        <v>0</v>
      </c>
      <c r="S328" s="93">
        <v>0</v>
      </c>
      <c r="T328" s="93">
        <v>1</v>
      </c>
      <c r="U328" s="346">
        <v>0</v>
      </c>
      <c r="V328" s="93">
        <v>2</v>
      </c>
      <c r="W328" s="93"/>
      <c r="X328" s="94" t="s">
        <v>1045</v>
      </c>
      <c r="Y328" s="93" t="s">
        <v>183</v>
      </c>
      <c r="Z328" s="93" t="s">
        <v>58</v>
      </c>
      <c r="AA328" s="93">
        <v>1</v>
      </c>
      <c r="AB328" s="261">
        <f t="shared" si="193"/>
        <v>2.77</v>
      </c>
      <c r="AD328" s="261">
        <f t="shared" si="194"/>
        <v>2.77</v>
      </c>
      <c r="AE328" s="261">
        <f t="shared" si="195"/>
        <v>0</v>
      </c>
    </row>
    <row r="329" spans="1:33" s="261" customFormat="1" ht="29.25" customHeight="1" thickBot="1" x14ac:dyDescent="0.3">
      <c r="A329" s="550" t="s">
        <v>1046</v>
      </c>
      <c r="B329" s="551"/>
      <c r="C329" s="551"/>
      <c r="D329" s="551"/>
      <c r="E329" s="551"/>
      <c r="F329" s="551"/>
      <c r="G329" s="552"/>
      <c r="H329" s="267" t="s">
        <v>1047</v>
      </c>
      <c r="I329" s="282">
        <f>SUM(I11:I328)</f>
        <v>1174.7279999999998</v>
      </c>
      <c r="J329" s="267" t="s">
        <v>82</v>
      </c>
      <c r="K329" s="267">
        <v>0</v>
      </c>
      <c r="L329" s="267">
        <v>0</v>
      </c>
      <c r="M329" s="282">
        <f>SUM(M11:M328)</f>
        <v>31276</v>
      </c>
      <c r="N329" s="267">
        <f t="shared" ref="N329" si="196">SUM(N67:N328)</f>
        <v>0</v>
      </c>
      <c r="O329" s="281">
        <f>SUM(O11:O328)</f>
        <v>10</v>
      </c>
      <c r="P329" s="267">
        <f>M329-O329</f>
        <v>31266</v>
      </c>
      <c r="Q329" s="267">
        <f t="shared" ref="Q329:V329" si="197">SUM(Q11:Q328)</f>
        <v>0</v>
      </c>
      <c r="R329" s="267">
        <f t="shared" si="197"/>
        <v>0</v>
      </c>
      <c r="S329" s="282">
        <f t="shared" si="197"/>
        <v>399</v>
      </c>
      <c r="T329" s="282">
        <f t="shared" si="197"/>
        <v>30503</v>
      </c>
      <c r="U329" s="282">
        <f t="shared" si="197"/>
        <v>374</v>
      </c>
      <c r="V329" s="267">
        <f t="shared" si="197"/>
        <v>12149</v>
      </c>
      <c r="W329" s="267">
        <v>0</v>
      </c>
      <c r="X329" s="267" t="s">
        <v>1048</v>
      </c>
      <c r="Y329" s="267"/>
      <c r="Z329" s="267"/>
      <c r="AA329" s="267" t="s">
        <v>1049</v>
      </c>
    </row>
    <row r="330" spans="1:33" s="261" customFormat="1" ht="15.75" thickBot="1" x14ac:dyDescent="0.3">
      <c r="A330" s="550" t="s">
        <v>1050</v>
      </c>
      <c r="B330" s="551"/>
      <c r="C330" s="551"/>
      <c r="D330" s="551"/>
      <c r="E330" s="551"/>
      <c r="F330" s="551"/>
      <c r="G330" s="552"/>
      <c r="H330" s="268" t="s">
        <v>75</v>
      </c>
      <c r="I330" s="335">
        <v>531.96600000000001</v>
      </c>
      <c r="J330" s="268" t="s">
        <v>82</v>
      </c>
      <c r="K330" s="268">
        <f>K325+K322+K321+K320+K314+K311+K309+K306+K303+K302+K300+K297+K296+K295+K294+K293+K291+K289+K286+K285+K284+K282+K278+K276+K268+K267+K266+K265+K264+K263+K258+K255+K254+K253+K251+K249+K246+K245+K244+K242+K239+K238+K237+K235+K227+K225+K224+K221+K220+K219+K218+K216+K214+K213+K212+K211+K210+K209+K207+K206+K205+K204+K203+K202+K194+K192+K189+K188+K187+K186+K185+K184+K183+K180+K178+K174+K170+K162+K161+K160+K159+K158+K157+K154+K153+K150+K148+K147+K144+K142+K140+K139+K138+K137+K136+K134+K133+K132+K131+K130+K129+K128+K127+K126+K124+K123+K122+K121+K119</f>
        <v>0</v>
      </c>
      <c r="L330" s="268">
        <v>0</v>
      </c>
      <c r="M330" s="280">
        <v>11602</v>
      </c>
      <c r="N330" s="268">
        <f t="shared" ref="N330:R330" si="198">N322+N321+N311+N309+N302+N301+N300+N299+N298+N295+N290+N289+N288+N287+N284+N282+N280+N279+N276+N275+N274+N270+N268+N267+N266+N264+N261+N256+N255+N254+N252+N251+N249+N248+N246+N245+N239+N236+N235+N234+N233+N232+N229+N227+N226+N225+N224+N217+N216+N212+N210+N205+N201+N197+N194+N193+N192+N191+N190+N189+N188+N186+N185+N184+N179+N178+N177+N176+N174+N173+N170+N169+N168+N167+N166+N164+N161+N160+N159+N158+N157+N156+N154+N152+N150+N149+N147+N146+N141+N138+N137+N136+N135+N134+N133+N132+N131+N129+N128+N127+N126+N124+N123+N122+N121+N120+N119+N118+N117+N116+N111+N110+N109+N108+N107+N105+N103+N101+N96+N95+N91+N90+N89+N88+N87+N86+N85+N84+N83+N82+N81+N80+N79+N78+N76+N323</f>
        <v>0</v>
      </c>
      <c r="O330" s="278">
        <v>0</v>
      </c>
      <c r="P330" s="267">
        <f t="shared" ref="P330:P333" si="199">M330-O330</f>
        <v>11602</v>
      </c>
      <c r="Q330" s="268">
        <f t="shared" si="198"/>
        <v>0</v>
      </c>
      <c r="R330" s="268">
        <f t="shared" si="198"/>
        <v>0</v>
      </c>
      <c r="S330" s="280">
        <v>66</v>
      </c>
      <c r="T330" s="280">
        <v>11534</v>
      </c>
      <c r="U330" s="335">
        <v>2</v>
      </c>
      <c r="V330" s="269">
        <v>5762</v>
      </c>
      <c r="W330" s="268">
        <v>0</v>
      </c>
      <c r="X330" s="268" t="s">
        <v>1048</v>
      </c>
      <c r="Y330" s="268"/>
      <c r="Z330" s="268"/>
      <c r="AA330" s="268">
        <v>0</v>
      </c>
    </row>
    <row r="331" spans="1:33" s="261" customFormat="1" ht="15.75" thickBot="1" x14ac:dyDescent="0.3">
      <c r="A331" s="550" t="s">
        <v>1051</v>
      </c>
      <c r="B331" s="551"/>
      <c r="C331" s="551"/>
      <c r="D331" s="551"/>
      <c r="E331" s="551"/>
      <c r="F331" s="551"/>
      <c r="G331" s="552"/>
      <c r="H331" s="268" t="s">
        <v>1052</v>
      </c>
      <c r="I331" s="279">
        <v>0</v>
      </c>
      <c r="J331" s="268" t="s">
        <v>82</v>
      </c>
      <c r="K331" s="268">
        <v>0</v>
      </c>
      <c r="L331" s="268">
        <v>0</v>
      </c>
      <c r="M331" s="279">
        <v>0</v>
      </c>
      <c r="N331" s="268">
        <v>0</v>
      </c>
      <c r="O331" s="278">
        <v>0</v>
      </c>
      <c r="P331" s="267">
        <f t="shared" si="199"/>
        <v>0</v>
      </c>
      <c r="Q331" s="268">
        <v>0</v>
      </c>
      <c r="R331" s="268">
        <v>0</v>
      </c>
      <c r="S331" s="268">
        <v>0</v>
      </c>
      <c r="T331" s="268">
        <v>0</v>
      </c>
      <c r="U331" s="361">
        <v>0</v>
      </c>
      <c r="V331" s="268">
        <v>0</v>
      </c>
      <c r="W331" s="268">
        <v>0</v>
      </c>
      <c r="X331" s="268" t="s">
        <v>1048</v>
      </c>
      <c r="Y331" s="268"/>
      <c r="Z331" s="268"/>
      <c r="AA331" s="268">
        <v>0</v>
      </c>
    </row>
    <row r="332" spans="1:33" s="261" customFormat="1" ht="15.75" thickBot="1" x14ac:dyDescent="0.3">
      <c r="A332" s="550" t="s">
        <v>1053</v>
      </c>
      <c r="B332" s="551"/>
      <c r="C332" s="551"/>
      <c r="D332" s="551"/>
      <c r="E332" s="551"/>
      <c r="F332" s="551"/>
      <c r="G332" s="552"/>
      <c r="H332" s="268" t="s">
        <v>45</v>
      </c>
      <c r="I332" s="337">
        <v>642.76199999999994</v>
      </c>
      <c r="J332" s="268" t="s">
        <v>82</v>
      </c>
      <c r="K332" s="268">
        <v>0</v>
      </c>
      <c r="L332" s="268">
        <v>0</v>
      </c>
      <c r="M332" s="337">
        <v>19674</v>
      </c>
      <c r="N332" s="268">
        <v>0</v>
      </c>
      <c r="O332" s="278">
        <v>10</v>
      </c>
      <c r="P332" s="267">
        <f t="shared" si="199"/>
        <v>19664</v>
      </c>
      <c r="Q332" s="268">
        <v>0</v>
      </c>
      <c r="R332" s="268">
        <v>0</v>
      </c>
      <c r="S332" s="268">
        <v>333</v>
      </c>
      <c r="T332" s="268">
        <v>18969</v>
      </c>
      <c r="U332" s="361">
        <v>372</v>
      </c>
      <c r="V332" s="268">
        <v>6387</v>
      </c>
      <c r="W332" s="268">
        <v>0</v>
      </c>
      <c r="X332" s="268" t="s">
        <v>1048</v>
      </c>
      <c r="Y332" s="268"/>
      <c r="Z332" s="268"/>
      <c r="AA332" s="268" t="s">
        <v>1049</v>
      </c>
    </row>
    <row r="333" spans="1:33" s="261" customFormat="1" ht="31.5" customHeight="1" thickBot="1" x14ac:dyDescent="0.3">
      <c r="A333" s="550" t="s">
        <v>1054</v>
      </c>
      <c r="B333" s="551"/>
      <c r="C333" s="551"/>
      <c r="D333" s="551"/>
      <c r="E333" s="551"/>
      <c r="F333" s="551"/>
      <c r="G333" s="552"/>
      <c r="H333" s="268" t="s">
        <v>1055</v>
      </c>
      <c r="I333" s="279">
        <v>277.654</v>
      </c>
      <c r="J333" s="268" t="s">
        <v>82</v>
      </c>
      <c r="K333" s="268">
        <v>0</v>
      </c>
      <c r="L333" s="268">
        <v>0</v>
      </c>
      <c r="M333" s="279">
        <v>9966</v>
      </c>
      <c r="N333" s="268">
        <v>0</v>
      </c>
      <c r="O333" s="278">
        <v>10</v>
      </c>
      <c r="P333" s="267">
        <f t="shared" si="199"/>
        <v>9956</v>
      </c>
      <c r="Q333" s="268">
        <v>0</v>
      </c>
      <c r="R333" s="268">
        <v>0</v>
      </c>
      <c r="S333" s="279">
        <v>178</v>
      </c>
      <c r="T333" s="279">
        <v>9633</v>
      </c>
      <c r="U333" s="279">
        <v>155</v>
      </c>
      <c r="V333" s="270">
        <v>3589</v>
      </c>
      <c r="W333" s="268">
        <v>0</v>
      </c>
      <c r="X333" s="268" t="s">
        <v>1048</v>
      </c>
      <c r="Y333" s="268"/>
      <c r="Z333" s="268"/>
      <c r="AA333" s="268">
        <v>1</v>
      </c>
    </row>
    <row r="334" spans="1:33" s="261" customFormat="1" x14ac:dyDescent="0.25">
      <c r="A334" s="263"/>
      <c r="B334" s="264"/>
      <c r="C334" s="264"/>
      <c r="D334" s="264"/>
      <c r="E334" s="264"/>
      <c r="F334" s="264"/>
      <c r="G334" s="264"/>
      <c r="H334" s="264"/>
      <c r="I334" s="265"/>
      <c r="J334" s="264"/>
      <c r="K334" s="264"/>
      <c r="L334" s="264"/>
      <c r="M334" s="264"/>
      <c r="N334" s="264"/>
      <c r="O334" s="216"/>
      <c r="P334" s="264"/>
      <c r="Q334" s="264"/>
      <c r="R334" s="264"/>
      <c r="S334" s="264"/>
      <c r="T334" s="264"/>
      <c r="U334" s="362"/>
      <c r="V334" s="264"/>
      <c r="W334" s="264"/>
      <c r="X334" s="266"/>
      <c r="Y334" s="264"/>
      <c r="Z334" s="264"/>
      <c r="AA334" s="264"/>
    </row>
    <row r="335" spans="1:33" s="261" customFormat="1" x14ac:dyDescent="0.25">
      <c r="A335" s="263"/>
      <c r="B335" s="264"/>
      <c r="C335" s="264"/>
      <c r="D335" s="264"/>
      <c r="E335" s="264"/>
      <c r="F335" s="264"/>
      <c r="G335" s="264"/>
      <c r="H335" s="264"/>
      <c r="I335" s="265"/>
      <c r="J335" s="264"/>
      <c r="K335" s="264"/>
      <c r="L335" s="264"/>
      <c r="M335" s="264"/>
      <c r="N335" s="264"/>
      <c r="O335" s="216"/>
      <c r="P335" s="264"/>
      <c r="Q335" s="264"/>
      <c r="R335" s="264"/>
      <c r="S335" s="264"/>
      <c r="T335" s="264"/>
      <c r="U335" s="362"/>
      <c r="V335" s="264"/>
      <c r="W335" s="264"/>
      <c r="X335" s="266"/>
      <c r="Y335" s="264"/>
      <c r="Z335" s="264"/>
      <c r="AA335" s="264"/>
    </row>
    <row r="336" spans="1:33" s="232" customFormat="1" x14ac:dyDescent="0.25">
      <c r="U336" s="363"/>
    </row>
    <row r="337" spans="2:34" s="232" customFormat="1" x14ac:dyDescent="0.25">
      <c r="B337" s="232">
        <v>11043</v>
      </c>
      <c r="F337" s="232">
        <v>11369</v>
      </c>
      <c r="I337" s="261">
        <f>I328+I327+I325+I324+I323+I317+I313+I312+I311+I310+I299+I290+I288+I273+I271+I268+I262+I261+I257+I244+I242+I226+I209+I205+I183+I161+I160+I156+I146+I136+I130+I129+I128+I127+I126+I125+I123+I122+I103+I92+I90+I77+I75+I74+I72+I66+I59+I58+I56+I55+I53:J53+I50+I49+I48+I47+I46+I45+I44+I43+I39+I34+I28+I25+I24+I17+I15+I12</f>
        <v>277.65399999999988</v>
      </c>
      <c r="M337" s="232">
        <f>M328+M327+M325+M324+M323+M317+M313+M312+M311+M310+M299+M290+M288+M273+M271+M268+M262+M261+M257+M244+M242+M226+M209+M205+M183+M161+M160+M156+M146+M136+M130+M129+M128+M127+M126+M125+M123+M122+M103+M92+M90+M77+M75+M74+M72+M66+M59+M58+M56+M55+M53:N53+M50+M49+M48+M47+M46+M45+M44+M43+M39+M34+M28+M25+M24+M17+M15+M12</f>
        <v>9966</v>
      </c>
      <c r="O337" s="232">
        <f>O328+O327+O325+O324+O323+O317+O313+O312+O311+O310+O299+O290+O288+O273+O271+O268+O262+O261+O257+O244+O242+O226+O209+O205+O183+O161+O160+O156+O146+O136+O130+O129+O128+O127+O126+O125+O123+O122+O103+O92+O90+O77+O75+O74+O72+O66+O59+O58+O56+O55+O53:P53+O50+O49+O48+O47+O46+O45+O44+O43+O39+O34+O28+O25+O24+O17+O15+O12</f>
        <v>10</v>
      </c>
      <c r="S337" s="232">
        <f>S328+S327+S325+S324+S323+S317+S313+S312+S311+S310+S299+S290+S288+S273+S271+S268+S262+S261+S257+S244+S242+S226+S209+S205+S183+S161+S160+S156+S146+S136+S130+S129+S128+S127+S126+S125+S123+S122+S103+S92+S90+S77+S75+S74+S72+S66+S59+S58+S56+S55+S53:T53+S50+S49+S48+S47+S46+S45+S44+S43+S39+S34+S28+S25+S24+S17+S15+S12</f>
        <v>178</v>
      </c>
      <c r="T337" s="232">
        <f t="shared" ref="T337:U337" si="200">T328+T327+T325+T324+T323+T317+T313+T312+T311+T310+T299+T290+T288+T273+T271+T268+T262+T261+T257+T244+T242+T226+T209+T205+T183+T161+T160+T156+T146+T136+T130+T129+T128+T127+T126+T125+T123+T122+T103+T92+T90+T77+T75+T74+T72+T66+T59+T58+T56+T55+T53:U53+T50+T49+T48+T47+T46+T45+T44+T43+T39+T34+T28+T25+T24+T17+T15+T12</f>
        <v>9633</v>
      </c>
      <c r="U337" s="232">
        <f t="shared" si="200"/>
        <v>155</v>
      </c>
      <c r="V337" s="232">
        <f>V328+V327+V325+V324+V323+V317+V313+V312+V311+V310+V299+V290+V288+V273+V271+V268+V262+V261+V257+V244+V242+V226+V209+V205+V183+V161+V160+V156+V146+V136+V130+V129+V128+V127+V126+V125+V123+V122+V103+V92+V90+V77+V75+V74+V72+V66+V59+V58+V56+V55+V53:W53+V50+V49+V48+V47+V46+V45+V44+V43+V39+V34+V28+V25+V24+V17+V15+V12</f>
        <v>3589</v>
      </c>
      <c r="AB337" s="232">
        <f>SUM(AB11:AB328)</f>
        <v>12671.670000000004</v>
      </c>
      <c r="AC337" s="232">
        <f>SUM(AC12:AC335)</f>
        <v>51295.280999999988</v>
      </c>
      <c r="AD337" s="232">
        <f>SUM(AD12:AD334)</f>
        <v>11617.048000000001</v>
      </c>
      <c r="AE337" s="232">
        <f>SUM(AE12:AE334)</f>
        <v>1054.6220000000003</v>
      </c>
      <c r="AF337" s="232">
        <f>SUM(AF12:AF334)</f>
        <v>50212.082999999991</v>
      </c>
      <c r="AG337" s="232">
        <f>SUM(AG12:AG334)</f>
        <v>423.9260000000001</v>
      </c>
      <c r="AH337" s="232">
        <f t="shared" ref="AH337" si="201">SUM(AH12:AH334)</f>
        <v>0</v>
      </c>
    </row>
    <row r="338" spans="2:34" x14ac:dyDescent="0.25">
      <c r="B338">
        <v>323</v>
      </c>
      <c r="C338">
        <v>313</v>
      </c>
      <c r="I338" s="334">
        <f>I326+I316+I315+I314+I309+I307+I304+I303+I301+I300+I296+I295+I294+I293+I292+I291+I286+I285+I284+I281+I280+I279+I277+I276+I275+I274+I269+I267+I266+I264+I263+I260+I258+I256+I254+I252+I250+I248+I247+I246+I245+I243+I241+I239+I237+I236+I234+I233+I232+I231+I230+I229+I228+I227+I225+I224+I223+I222+I221+I219+I218+I217+I215+I213+I212+I210+I208+I207+I206+I204+I203+I200+I199+I198+I197+I195+I194+I193+I192+I191+I190+I185+I182+I181+I180+I179+I178+I177+I176+I175+I169+I167+I164+I163+I162+I159+I158+I157+I155+I154+I153+I152+I151+I150+I149+I148+I147+I145+I143+I142+I134+I133+I132+I131+I120+I119+I118+I117+I116+I112+I111+I110+I106+I96+I95+I91+I88+I87+I86+I85+I82+I81+I80+I71+I70+I67+I54+I41+I40+I38+I37+I36+I35+I26+I23+I21+I20+I19+I18+I16+I14+I13</f>
        <v>531.96600000000024</v>
      </c>
      <c r="M338">
        <f>M326+M316+M315+M314+M309+M307+M304+M303+M301+M300+M296+M295+M294+M293+M292+M291+M286+M285+M284+M281+M280+M279+M277+M276+M275+M274+M269+M267+M266+M264+M263+M260+M258+M256+M254+M252+M250+M248+M247+M246+M245+M243+M241+M239+M237+M236+M234+M233+M232+M231+M230+M229+M228+M227+M225+M224+M223+M222+M221+M219+M218+M217+M215+M213+M212+M210+M208+M207+M206+M204+M203+M200+M199+M198+M197+M195+M194+M193+M192+M191+M190+M185+M182+M181+M180+M179+M178+M177+M176+M175+M169+M167+M164+M163+M162+M159+M158+M157+M155+M154+M153+M152+M151+M150+M149+M148+M147+M145+M143+M142+M134+M133+M132+M131+M120+M119+M118+M117+M116+M112+M111+M110+M106+M96+M95+M91+M88+M87+M86+M85+M82+M81+M80+M71+M70+M67+M54+M41+M40+M38+M37+M36+M35+M26+M23+M21+M20+M19+M18+M16+M14+M13</f>
        <v>11602</v>
      </c>
      <c r="O338" s="232">
        <f>O326+O316+O315+O314+O309+O307+O304+O303+O301+O300+O296+O295+O294+O293+O292+O291+O286+O285+O284+O281+O280+O279+O277+O276+O275+O274+O269+O267+O266+O264+O263+O260+O258+O256+O254+O252+O250+O248+O247+O246+O245+O243+O241+O239+O237+O236+O234+O233+O232+O231+O230+O229+O228+O227+O225+O224+O223+O222+O221+O219+O218+O217+O215+O213+O212+O210+O208+O207+O206+O204+O203+O200+O199+O198+O197+O195+O194+O193+O192+O191+O190+O185+O182+O181+O180+O179+O178+O177+O176+O175+O169+O167+O164+O163+O162+O159+O158+O157+O155+O154+O153+O152+O151+O150+O149+O148+O147+O145+O143+O142+O134+O133+O132+O131+O120+O119+O118+O117+O116+O112+O111+O110+O106+O96+O95+O91+O88+O87+O86+O85+O82+O81+O80+O71+O70+O67+O54+O41+O40+O38+O37+O36+O35+O26+O23+O21+O20+O19+O18+O16+O14+O13</f>
        <v>0</v>
      </c>
      <c r="S338">
        <f>S326+S316+S315+S314+S309+S307+S304+S303+S301+S300+S296+S295+S294+S293+S292+S291+S286+S285+S284+S281+S280+S279+S277+S276+S275+S274+S269+S267+S266+S264+S263+S260+S258+S256+S254+S252+S250+S248+S247+S246+S245+S243+S241+S239+S237+S236+S234+S233+S232+S231+S230+S229+S228+S227+S225+S224+S223+S222+S221+S219+S218+S217+S215+S213+S212+S210+S208+S207+S206+S204+S203+S200+S199+S198+S197+S195+S194+S193+S192+S191+S190+S185+S182+S181+S180+S179+S178+S177+S176+S175+S169+S167+S164+S163+S162+S159+S158+S157+S155+S154+S153+S152+S151+S150+S149+S148+S147+S145+S143+S142+S134+S133+S132+S131+S120+S119+S118+S117+S116+S112+S111+S110+S106+S96+S95+S91+S88+S87+S86+S85+S82+S81+S80+S71+S70+S67+S54+S41+S40+S38+S37+S36+S35+S26+S23+S21+S20+S19+S18+S16+S14+S13</f>
        <v>66</v>
      </c>
      <c r="T338" s="8">
        <f t="shared" ref="T338:U338" si="202">T326+T316+T315+T314+T309+T307+T304+T303+T301+T300+T296+T295+T294+T293+T292+T291+T286+T285+T284+T281+T280+T279+T277+T276+T275+T274+T269+T267+T266+T264+T263+T260+T258+T256+T254+T252+T250+T248+T247+T246+T245+T243+T241+T239+T237+T236+T234+T233+T232+T231+T230+T229+T228+T227+T225+T224+T223+T222+T221+T219+T218+T217+T215+T213+T212+T210+T208+T207+T206+T204+T203+T200+T199+T198+T197+T195+T194+T193+T192+T191+T190+T185+T182+T181+T180+T179+T178+T177+T176+T175+T169+T167+T164+T163+T162+T159+T158+T157+T155+T154+T153+T152+T151+T150+T149+T148+T147+T145+T143+T142+T134+T133+T132+T131+T120+T119+T118+T117+T116+T112+T111+T110+T106+T96+T95+T91+T88+T87+T86+T85+T82+T81+T80+T71+T70+T67+T54+T41+T40+T38+T37+T36+T35+T26+T23+T21+T20+T19+T18+T16+T14+T13</f>
        <v>11534</v>
      </c>
      <c r="U338" s="8">
        <f t="shared" si="202"/>
        <v>2</v>
      </c>
      <c r="V338">
        <f>V326+V316+V315+V314+V309+V307+V304+V303+V301+V300+V296+V295+V294+V293+V292+V291+V286+V285+V284+V281+V280+V279+V277+V276+V275+V274+V269+V267+V266+V264+V263+V260+V258+V256+V254+V252+V250+V248+V247+V246+V245+V243+V241+V239+V237+V236+V234+V233+V232+V231+V230+V229+V228+V227+V225+V224+V223+V222+V221+V219+V218+V217+V215+V213+V212+V210+V208+V207+V206+V204+V203+V200+V199+V198+V197+V195+V194+V193+V192+V191+V190+V185+V182+V181+V180+V179+V178+V177+V176+V175+V169+V167+V164+V163+V162+V159+V158+V157+V155+V154+V153+V152+V151+V150+V149+V148+V147+V145+V143+V142+V134+V133+V132+V131+V120+V119+V118+V117+V116+V112+V111+V110+V106+V96+V95+V91+V88+V87+V86+V85+V82+V81+V80+V71+V70+V67+V54+V41+V40+V38+V37+V36+V35+V26+V23+V21+V20+V19+V18+V16+V14+V13</f>
        <v>5762</v>
      </c>
    </row>
    <row r="339" spans="2:34" x14ac:dyDescent="0.25">
      <c r="B339">
        <v>3</v>
      </c>
      <c r="F339">
        <v>323</v>
      </c>
      <c r="M339">
        <f>M337/F337</f>
        <v>0.87659424751517279</v>
      </c>
      <c r="AB339">
        <f>AB337/F337</f>
        <v>1.1145808778256665</v>
      </c>
    </row>
    <row r="341" spans="2:34" x14ac:dyDescent="0.25">
      <c r="F341">
        <f>F337-F339-3</f>
        <v>11043</v>
      </c>
      <c r="I341" s="332">
        <f>I322+I321+I320+I319+I318+I308+I306+I305+I302+I298+I297+I289+I287+I283+I282+I278+I272+I270+I265+I259+I255+I253+I251+I249+I238+I235+I220+I216+I214+I211+I202+I201+I196+I189+I188+I187+I186+I184+I174+I173+I172+I171+I170+I168+I166+I165+I144+I141+I140+I139+I138+I137+I135+I124+I121+I115+I114+I113+I109+I108+I107+I105+I104+I102+I101+I100+I99+I98+I97+I94+I93+I89+I84+I83+I79+I78+I76+I73+I69+I68+I65+I64+I63+I62+I61+I60+I57+I52+I51+I42+I33+I32+I31+I30+I29+I27+I22+I11+I240</f>
        <v>365.108</v>
      </c>
      <c r="M341">
        <f>M322+M321+M320+M319+M318+M308+M306+M305+M302+M298+M297+M289+M287+M283+M282+M278+M272+M270+M265+M259+M255+M253+M251+M249+M238+M235+M220+M216+M214+M211+M202+M201+M196+M189+M188+M187+M186+M184+M174+M173+M172+M171+M170+M168+M166+M165+M144+M141+M140+M139+M138+M137+M135+M124+M121+M115+M114+M113+M109+M108+M107+M105+M104+M102+M101+M100+M99+M98+M97+M94+M93+M89+M84+M83+M79+M78+M76+M73+M69+M68+M65+M64+M63+M62+M61+M60+M57+M52+M51+M42+M33+M32+M31+M30+M29+M27+M22+M11+M240</f>
        <v>9708</v>
      </c>
      <c r="O341" s="333">
        <f>O322+O321+O320+O319+O318+O308+O306+O305+O302+O298+O297+O289+O287+O283+O282+O278+O272+O270+O265+O259+O255+O253+O251+O249+O238+O235+O220+O216+O214+O211+O202+O201+O196+O189+O188+O187+O186+O184+O174+O173+O172+O171+O170+O168+O166+O165+O144+O141+O140+O139+O138+O137+O135+O124+O121+O115+O114+O113+O109+O108+O107+O105+O104+O102+O101+O100+O99+O98+O97+O94+O93+O89+O84+O83+O79+O78+O76+O73+O69+O68+O65+O64+O63+O62+O61+O60+O57+O52+O51+O42+O33+O32+O31+O30+O29+O27+O22+O11+O240</f>
        <v>0</v>
      </c>
      <c r="S341">
        <f>S322+S321+S320+S319+S318+S308+S306+S305+S302+S298+S297+S289+S287+S283+S282+S278+S272+S270+S265+S259+S255+S253+S251+S249+S238+S235+S220+S216+S214+S211+S202+S201+S196+S189+S188+S187+S186+S184+S174+S173+S172+S171+S170+S168+S166+S165+S144+S141+S140+S139+S138+S137+S135+S124+S121+S115+S114+S113+S109+S108+S107+S105+S104+S102+S101+S100+S99+S98+S97+S94+S93+S89+S84+S83+S79+S78+S76+S73+S69+S68+S65+S64+S63+S62+S61+S60+S57+S52+S51+S42+S33+S32+S31+S30+S29+S27+S22+S11+S240</f>
        <v>155</v>
      </c>
      <c r="T341" s="8">
        <f t="shared" ref="T341:U341" si="203">T322+T321+T320+T319+T318+T308+T306+T305+T302+T298+T297+T289+T287+T283+T282+T278+T272+T270+T265+T259+T255+T253+T251+T249+T238+T235+T220+T216+T214+T211+T202+T201+T196+T189+T188+T187+T186+T184+T174+T173+T172+T171+T170+T168+T166+T165+T144+T141+T140+T139+T138+T137+T135+T124+T121+T115+T114+T113+T109+T108+T107+T105+T104+T102+T101+T100+T99+T98+T97+T94+T93+T89+T84+T83+T79+T78+T76+T73+T69+T68+T65+T64+T63+T62+T61+T60+T57+T52+T51+T42+T33+T32+T31+T30+T29+T27+T22+T11+T240</f>
        <v>9336</v>
      </c>
      <c r="U341" s="8">
        <f t="shared" si="203"/>
        <v>217</v>
      </c>
      <c r="V341">
        <f>V322+V321+V320+V319+V318+V308+V306+V305+V302+V298+V297+V289+V287+V283+V282+V278+V272+V270+V265+V259+V255+V253+V251+V249+V238+V235+V220+V216+V214+V211+V202+V201+V196+V189+V188+V187+V186+V184+V174+V173+V172+V171+V170+V168+V166+V165+V144+V141+V140+V139+V138+V137+V135+V124+V121+V115+V114+V113+V109+V108+V107+V105+V104+V102+V101+V100+V99+V98+V97+V94+V93+V89+V84+V83+V79+V78+V76+V73+V69+V68+V65+V64+V63+V62+V61+V60+V57+V52+V51+V42+V33+V32+V31+V30+V29+V27+V22+V11+V240</f>
        <v>2798</v>
      </c>
    </row>
    <row r="342" spans="2:34" x14ac:dyDescent="0.25">
      <c r="I342" s="261">
        <v>277.654</v>
      </c>
      <c r="M342" s="261">
        <v>9966</v>
      </c>
    </row>
    <row r="343" spans="2:34" x14ac:dyDescent="0.25">
      <c r="AC343">
        <f>AC337/F337</f>
        <v>4.5118551323775167</v>
      </c>
    </row>
    <row r="344" spans="2:34" x14ac:dyDescent="0.25">
      <c r="I344" s="336">
        <f>I342+I341</f>
        <v>642.76199999999994</v>
      </c>
      <c r="M344">
        <f>M342+M341</f>
        <v>19674</v>
      </c>
      <c r="S344">
        <f>S341+S337</f>
        <v>333</v>
      </c>
      <c r="T344" s="8">
        <f t="shared" ref="T344:U344" si="204">T341+T337</f>
        <v>18969</v>
      </c>
      <c r="U344" s="8">
        <f t="shared" si="204"/>
        <v>372</v>
      </c>
      <c r="V344">
        <f>V341+V337</f>
        <v>6387</v>
      </c>
    </row>
    <row r="348" spans="2:34" x14ac:dyDescent="0.25">
      <c r="U348" s="450" t="s">
        <v>1060</v>
      </c>
    </row>
    <row r="349" spans="2:34" x14ac:dyDescent="0.25">
      <c r="U349" s="450" t="s">
        <v>1061</v>
      </c>
    </row>
  </sheetData>
  <mergeCells count="34">
    <mergeCell ref="M7:U7"/>
    <mergeCell ref="W6:W9"/>
    <mergeCell ref="X6:Z7"/>
    <mergeCell ref="M8:M9"/>
    <mergeCell ref="N8:P8"/>
    <mergeCell ref="Q8:T8"/>
    <mergeCell ref="U8:U9"/>
    <mergeCell ref="X8:X9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I7:I9"/>
    <mergeCell ref="J7:J9"/>
    <mergeCell ref="K7:K9"/>
    <mergeCell ref="L7:L9"/>
    <mergeCell ref="Y8:Y9"/>
    <mergeCell ref="Z8:Z9"/>
    <mergeCell ref="V7:V9"/>
    <mergeCell ref="A329:G329"/>
    <mergeCell ref="A330:G330"/>
    <mergeCell ref="A331:G331"/>
    <mergeCell ref="A332:G332"/>
    <mergeCell ref="A333:G333"/>
    <mergeCell ref="A1:O1"/>
    <mergeCell ref="A3:T3"/>
    <mergeCell ref="A4:T4"/>
    <mergeCell ref="A6:I6"/>
    <mergeCell ref="J6:V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9"/>
  <sheetViews>
    <sheetView topLeftCell="C317" zoomScale="70" zoomScaleNormal="70" workbookViewId="0">
      <selection activeCell="N339" sqref="N339"/>
    </sheetView>
  </sheetViews>
  <sheetFormatPr defaultRowHeight="15" x14ac:dyDescent="0.25"/>
  <cols>
    <col min="1" max="1" width="5.7109375" style="365" customWidth="1"/>
    <col min="2" max="2" width="21.42578125" style="365" customWidth="1"/>
    <col min="3" max="3" width="9.140625" style="365"/>
    <col min="4" max="4" width="14.7109375" style="365" customWidth="1"/>
    <col min="5" max="12" width="9.140625" style="365"/>
    <col min="13" max="13" width="12.28515625" style="365" customWidth="1"/>
    <col min="14" max="15" width="9.140625" style="365"/>
    <col min="16" max="16" width="11.140625" style="365" customWidth="1"/>
    <col min="17" max="16384" width="9.140625" style="365"/>
  </cols>
  <sheetData>
    <row r="1" spans="1:27" ht="16.5" x14ac:dyDescent="0.25">
      <c r="A1" s="565"/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</row>
    <row r="2" spans="1:27" ht="16.5" x14ac:dyDescent="0.3">
      <c r="A2" s="364" t="s">
        <v>0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6"/>
      <c r="R2" s="367"/>
      <c r="S2" s="366">
        <v>2024</v>
      </c>
      <c r="T2" s="364" t="s">
        <v>196</v>
      </c>
      <c r="U2" s="364"/>
      <c r="V2" s="364"/>
      <c r="W2" s="368"/>
      <c r="X2" s="368"/>
      <c r="Y2" s="368"/>
      <c r="Z2" s="368"/>
      <c r="AA2" s="368"/>
    </row>
    <row r="3" spans="1:27" x14ac:dyDescent="0.25">
      <c r="A3" s="566" t="s">
        <v>4</v>
      </c>
      <c r="B3" s="566"/>
      <c r="C3" s="566"/>
      <c r="D3" s="566"/>
      <c r="E3" s="566"/>
      <c r="F3" s="566"/>
      <c r="G3" s="566"/>
      <c r="H3" s="566"/>
      <c r="I3" s="566"/>
      <c r="J3" s="566"/>
      <c r="K3" s="566"/>
      <c r="L3" s="566"/>
      <c r="M3" s="566"/>
      <c r="N3" s="566"/>
      <c r="O3" s="566"/>
      <c r="P3" s="566"/>
      <c r="Q3" s="566"/>
      <c r="R3" s="566"/>
      <c r="S3" s="566"/>
      <c r="T3" s="566"/>
      <c r="U3" s="364"/>
      <c r="V3" s="364"/>
      <c r="W3" s="368"/>
      <c r="X3" s="368"/>
      <c r="Y3" s="368"/>
      <c r="Z3" s="368"/>
      <c r="AA3" s="368"/>
    </row>
    <row r="4" spans="1:27" x14ac:dyDescent="0.25">
      <c r="A4" s="567" t="s">
        <v>5</v>
      </c>
      <c r="B4" s="568"/>
      <c r="C4" s="568"/>
      <c r="D4" s="568"/>
      <c r="E4" s="568"/>
      <c r="F4" s="568"/>
      <c r="G4" s="568"/>
      <c r="H4" s="568"/>
      <c r="I4" s="568"/>
      <c r="J4" s="568"/>
      <c r="K4" s="568"/>
      <c r="L4" s="568"/>
      <c r="M4" s="568"/>
      <c r="N4" s="568"/>
      <c r="O4" s="568"/>
      <c r="P4" s="568"/>
      <c r="Q4" s="568"/>
      <c r="R4" s="568"/>
      <c r="S4" s="568"/>
      <c r="T4" s="568"/>
      <c r="U4" s="369"/>
      <c r="V4" s="369"/>
      <c r="W4" s="369"/>
      <c r="X4" s="369"/>
      <c r="Y4" s="369"/>
      <c r="Z4" s="369"/>
      <c r="AA4" s="369"/>
    </row>
    <row r="5" spans="1:27" ht="19.5" thickBot="1" x14ac:dyDescent="0.3">
      <c r="A5" s="370"/>
      <c r="B5" s="370"/>
      <c r="C5" s="370"/>
      <c r="D5" s="370"/>
      <c r="E5" s="370"/>
      <c r="F5" s="370"/>
      <c r="G5" s="371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64"/>
      <c r="T5" s="364"/>
      <c r="U5" s="364"/>
      <c r="V5" s="364"/>
      <c r="W5" s="364"/>
      <c r="X5" s="364"/>
      <c r="Y5" s="364"/>
      <c r="Z5" s="364"/>
      <c r="AA5" s="364"/>
    </row>
    <row r="6" spans="1:27" ht="15.75" thickBot="1" x14ac:dyDescent="0.3">
      <c r="A6" s="569" t="s">
        <v>6</v>
      </c>
      <c r="B6" s="570"/>
      <c r="C6" s="570"/>
      <c r="D6" s="570"/>
      <c r="E6" s="570"/>
      <c r="F6" s="570"/>
      <c r="G6" s="570"/>
      <c r="H6" s="570"/>
      <c r="I6" s="571"/>
      <c r="J6" s="570" t="s">
        <v>7</v>
      </c>
      <c r="K6" s="570"/>
      <c r="L6" s="570"/>
      <c r="M6" s="570"/>
      <c r="N6" s="570"/>
      <c r="O6" s="570"/>
      <c r="P6" s="570"/>
      <c r="Q6" s="570"/>
      <c r="R6" s="570"/>
      <c r="S6" s="570"/>
      <c r="T6" s="570"/>
      <c r="U6" s="570"/>
      <c r="V6" s="571"/>
      <c r="W6" s="580" t="s">
        <v>8</v>
      </c>
      <c r="X6" s="572" t="s">
        <v>9</v>
      </c>
      <c r="Y6" s="573"/>
      <c r="Z6" s="574"/>
      <c r="AA6" s="578" t="s">
        <v>10</v>
      </c>
    </row>
    <row r="7" spans="1:27" ht="94.5" customHeight="1" thickBot="1" x14ac:dyDescent="0.3">
      <c r="A7" s="580" t="s">
        <v>11</v>
      </c>
      <c r="B7" s="580" t="s">
        <v>12</v>
      </c>
      <c r="C7" s="580" t="s">
        <v>13</v>
      </c>
      <c r="D7" s="580" t="s">
        <v>14</v>
      </c>
      <c r="E7" s="580" t="s">
        <v>15</v>
      </c>
      <c r="F7" s="580" t="s">
        <v>16</v>
      </c>
      <c r="G7" s="580" t="s">
        <v>17</v>
      </c>
      <c r="H7" s="580" t="s">
        <v>18</v>
      </c>
      <c r="I7" s="580" t="s">
        <v>19</v>
      </c>
      <c r="J7" s="578" t="s">
        <v>20</v>
      </c>
      <c r="K7" s="580" t="s">
        <v>21</v>
      </c>
      <c r="L7" s="580" t="s">
        <v>22</v>
      </c>
      <c r="M7" s="569" t="s">
        <v>23</v>
      </c>
      <c r="N7" s="570"/>
      <c r="O7" s="570"/>
      <c r="P7" s="570"/>
      <c r="Q7" s="570"/>
      <c r="R7" s="570"/>
      <c r="S7" s="570"/>
      <c r="T7" s="570"/>
      <c r="U7" s="571"/>
      <c r="V7" s="580" t="s">
        <v>24</v>
      </c>
      <c r="W7" s="581"/>
      <c r="X7" s="575"/>
      <c r="Y7" s="576"/>
      <c r="Z7" s="577"/>
      <c r="AA7" s="579"/>
    </row>
    <row r="8" spans="1:27" ht="57" customHeight="1" thickBot="1" x14ac:dyDescent="0.3">
      <c r="A8" s="581"/>
      <c r="B8" s="581"/>
      <c r="C8" s="581"/>
      <c r="D8" s="581"/>
      <c r="E8" s="581"/>
      <c r="F8" s="581"/>
      <c r="G8" s="581"/>
      <c r="H8" s="581"/>
      <c r="I8" s="581"/>
      <c r="J8" s="579"/>
      <c r="K8" s="581"/>
      <c r="L8" s="581"/>
      <c r="M8" s="580" t="s">
        <v>25</v>
      </c>
      <c r="N8" s="569" t="s">
        <v>26</v>
      </c>
      <c r="O8" s="570"/>
      <c r="P8" s="571"/>
      <c r="Q8" s="569" t="s">
        <v>27</v>
      </c>
      <c r="R8" s="570"/>
      <c r="S8" s="570"/>
      <c r="T8" s="571"/>
      <c r="U8" s="580" t="s">
        <v>28</v>
      </c>
      <c r="V8" s="581"/>
      <c r="W8" s="581"/>
      <c r="X8" s="580" t="s">
        <v>29</v>
      </c>
      <c r="Y8" s="580" t="s">
        <v>30</v>
      </c>
      <c r="Z8" s="580" t="s">
        <v>31</v>
      </c>
      <c r="AA8" s="579"/>
    </row>
    <row r="9" spans="1:27" ht="71.25" thickBot="1" x14ac:dyDescent="0.3">
      <c r="A9" s="581"/>
      <c r="B9" s="581"/>
      <c r="C9" s="581"/>
      <c r="D9" s="581"/>
      <c r="E9" s="581"/>
      <c r="F9" s="581"/>
      <c r="G9" s="581"/>
      <c r="H9" s="581"/>
      <c r="I9" s="581"/>
      <c r="J9" s="579"/>
      <c r="K9" s="581"/>
      <c r="L9" s="581"/>
      <c r="M9" s="581"/>
      <c r="N9" s="372" t="s">
        <v>32</v>
      </c>
      <c r="O9" s="372" t="s">
        <v>33</v>
      </c>
      <c r="P9" s="372" t="s">
        <v>34</v>
      </c>
      <c r="Q9" s="372" t="s">
        <v>35</v>
      </c>
      <c r="R9" s="372" t="s">
        <v>36</v>
      </c>
      <c r="S9" s="372" t="s">
        <v>37</v>
      </c>
      <c r="T9" s="372" t="s">
        <v>38</v>
      </c>
      <c r="U9" s="581"/>
      <c r="V9" s="581"/>
      <c r="W9" s="581"/>
      <c r="X9" s="581"/>
      <c r="Y9" s="581"/>
      <c r="Z9" s="581"/>
      <c r="AA9" s="579"/>
    </row>
    <row r="10" spans="1:27" ht="15.75" thickBot="1" x14ac:dyDescent="0.3">
      <c r="A10" s="373">
        <v>1</v>
      </c>
      <c r="B10" s="373">
        <v>2</v>
      </c>
      <c r="C10" s="373">
        <v>3</v>
      </c>
      <c r="D10" s="373">
        <v>4</v>
      </c>
      <c r="E10" s="373">
        <v>5</v>
      </c>
      <c r="F10" s="373">
        <v>6</v>
      </c>
      <c r="G10" s="373">
        <v>7</v>
      </c>
      <c r="H10" s="373">
        <v>8</v>
      </c>
      <c r="I10" s="373">
        <v>9</v>
      </c>
      <c r="J10" s="373">
        <v>10</v>
      </c>
      <c r="K10" s="373">
        <v>11</v>
      </c>
      <c r="L10" s="373">
        <v>12</v>
      </c>
      <c r="M10" s="373">
        <v>13</v>
      </c>
      <c r="N10" s="373">
        <v>14</v>
      </c>
      <c r="O10" s="373">
        <v>15</v>
      </c>
      <c r="P10" s="373">
        <v>16</v>
      </c>
      <c r="Q10" s="373">
        <v>17</v>
      </c>
      <c r="R10" s="373">
        <v>18</v>
      </c>
      <c r="S10" s="373">
        <v>19</v>
      </c>
      <c r="T10" s="373">
        <v>20</v>
      </c>
      <c r="U10" s="373">
        <v>21</v>
      </c>
      <c r="V10" s="373">
        <v>22</v>
      </c>
      <c r="W10" s="373">
        <v>23</v>
      </c>
      <c r="X10" s="373">
        <v>24</v>
      </c>
      <c r="Y10" s="373">
        <v>25</v>
      </c>
      <c r="Z10" s="373">
        <v>26</v>
      </c>
      <c r="AA10" s="373">
        <v>27</v>
      </c>
    </row>
    <row r="11" spans="1:27" ht="69.75" customHeight="1" x14ac:dyDescent="0.25">
      <c r="A11" s="374">
        <v>1</v>
      </c>
      <c r="B11" s="374" t="s">
        <v>47</v>
      </c>
      <c r="C11" s="374" t="s">
        <v>53</v>
      </c>
      <c r="D11" s="374" t="s">
        <v>54</v>
      </c>
      <c r="E11" s="374" t="s">
        <v>42</v>
      </c>
      <c r="F11" s="374" t="s">
        <v>55</v>
      </c>
      <c r="G11" s="374" t="s">
        <v>56</v>
      </c>
      <c r="H11" s="374" t="s">
        <v>45</v>
      </c>
      <c r="I11" s="374">
        <v>4</v>
      </c>
      <c r="J11" s="374" t="s">
        <v>74</v>
      </c>
      <c r="K11" s="374"/>
      <c r="L11" s="374"/>
      <c r="M11" s="374">
        <v>27</v>
      </c>
      <c r="N11" s="374">
        <v>0</v>
      </c>
      <c r="O11" s="374">
        <v>0</v>
      </c>
      <c r="P11" s="374">
        <v>27</v>
      </c>
      <c r="Q11" s="374">
        <v>0</v>
      </c>
      <c r="R11" s="374">
        <v>0</v>
      </c>
      <c r="S11" s="374">
        <v>17</v>
      </c>
      <c r="T11" s="374">
        <v>10</v>
      </c>
      <c r="U11" s="374">
        <v>0</v>
      </c>
      <c r="V11" s="374">
        <v>33</v>
      </c>
      <c r="W11" s="374"/>
      <c r="X11" s="375" t="s">
        <v>78</v>
      </c>
      <c r="Y11" s="374" t="s">
        <v>57</v>
      </c>
      <c r="Z11" s="374" t="s">
        <v>58</v>
      </c>
      <c r="AA11" s="374">
        <v>0</v>
      </c>
    </row>
    <row r="12" spans="1:27" ht="63" customHeight="1" x14ac:dyDescent="0.25">
      <c r="A12" s="374">
        <v>2</v>
      </c>
      <c r="B12" s="374" t="s">
        <v>47</v>
      </c>
      <c r="C12" s="374" t="s">
        <v>48</v>
      </c>
      <c r="D12" s="374" t="s">
        <v>49</v>
      </c>
      <c r="E12" s="374" t="s">
        <v>50</v>
      </c>
      <c r="F12" s="374" t="s">
        <v>51</v>
      </c>
      <c r="G12" s="374" t="s">
        <v>52</v>
      </c>
      <c r="H12" s="374" t="s">
        <v>45</v>
      </c>
      <c r="I12" s="374">
        <v>0.33</v>
      </c>
      <c r="J12" s="374" t="s">
        <v>74</v>
      </c>
      <c r="K12" s="374"/>
      <c r="L12" s="374"/>
      <c r="M12" s="374">
        <v>20</v>
      </c>
      <c r="N12" s="374">
        <v>0</v>
      </c>
      <c r="O12" s="374">
        <v>0</v>
      </c>
      <c r="P12" s="374">
        <v>20</v>
      </c>
      <c r="Q12" s="374">
        <v>0</v>
      </c>
      <c r="R12" s="374">
        <v>0</v>
      </c>
      <c r="S12" s="374">
        <v>0</v>
      </c>
      <c r="T12" s="374">
        <v>20</v>
      </c>
      <c r="U12" s="374">
        <v>0</v>
      </c>
      <c r="V12" s="374">
        <v>48</v>
      </c>
      <c r="W12" s="374"/>
      <c r="X12" s="375" t="s">
        <v>79</v>
      </c>
      <c r="Y12" s="376" t="s">
        <v>70</v>
      </c>
      <c r="Z12" s="376" t="s">
        <v>46</v>
      </c>
      <c r="AA12" s="374">
        <v>1</v>
      </c>
    </row>
    <row r="13" spans="1:27" ht="48.75" customHeight="1" x14ac:dyDescent="0.25">
      <c r="A13" s="374">
        <v>3</v>
      </c>
      <c r="B13" s="374" t="s">
        <v>71</v>
      </c>
      <c r="C13" s="374" t="s">
        <v>53</v>
      </c>
      <c r="D13" s="374" t="s">
        <v>72</v>
      </c>
      <c r="E13" s="374" t="s">
        <v>73</v>
      </c>
      <c r="F13" s="375" t="s">
        <v>76</v>
      </c>
      <c r="G13" s="375" t="s">
        <v>77</v>
      </c>
      <c r="H13" s="375" t="s">
        <v>75</v>
      </c>
      <c r="I13" s="374">
        <v>0.76600000000000001</v>
      </c>
      <c r="J13" s="374" t="s">
        <v>74</v>
      </c>
      <c r="K13" s="374"/>
      <c r="L13" s="374"/>
      <c r="M13" s="374">
        <v>50</v>
      </c>
      <c r="N13" s="374">
        <v>0</v>
      </c>
      <c r="O13" s="374">
        <v>0</v>
      </c>
      <c r="P13" s="374">
        <v>50</v>
      </c>
      <c r="Q13" s="374">
        <v>0</v>
      </c>
      <c r="R13" s="374">
        <v>0</v>
      </c>
      <c r="S13" s="374">
        <v>0</v>
      </c>
      <c r="T13" s="374">
        <v>50</v>
      </c>
      <c r="U13" s="374">
        <v>0</v>
      </c>
      <c r="V13" s="374">
        <v>79</v>
      </c>
      <c r="W13" s="374"/>
      <c r="X13" s="374"/>
      <c r="Y13" s="376"/>
      <c r="Z13" s="376"/>
      <c r="AA13" s="374">
        <v>1</v>
      </c>
    </row>
    <row r="14" spans="1:27" ht="48.75" customHeight="1" x14ac:dyDescent="0.25">
      <c r="A14" s="374">
        <v>4</v>
      </c>
      <c r="B14" s="374" t="s">
        <v>71</v>
      </c>
      <c r="C14" s="374" t="s">
        <v>53</v>
      </c>
      <c r="D14" s="374" t="s">
        <v>81</v>
      </c>
      <c r="E14" s="374" t="s">
        <v>73</v>
      </c>
      <c r="F14" s="375" t="s">
        <v>83</v>
      </c>
      <c r="G14" s="375" t="s">
        <v>84</v>
      </c>
      <c r="H14" s="375" t="s">
        <v>75</v>
      </c>
      <c r="I14" s="374">
        <v>1.5</v>
      </c>
      <c r="J14" s="374" t="s">
        <v>82</v>
      </c>
      <c r="K14" s="374"/>
      <c r="L14" s="374"/>
      <c r="M14" s="374">
        <v>56</v>
      </c>
      <c r="N14" s="374">
        <v>0</v>
      </c>
      <c r="O14" s="374">
        <v>0</v>
      </c>
      <c r="P14" s="374">
        <v>56</v>
      </c>
      <c r="Q14" s="374">
        <v>0</v>
      </c>
      <c r="R14" s="374">
        <v>0</v>
      </c>
      <c r="S14" s="374">
        <v>0</v>
      </c>
      <c r="T14" s="374">
        <v>56</v>
      </c>
      <c r="U14" s="374">
        <v>0</v>
      </c>
      <c r="V14" s="374">
        <v>23</v>
      </c>
      <c r="W14" s="374"/>
      <c r="X14" s="374"/>
      <c r="Y14" s="376"/>
      <c r="Z14" s="376"/>
      <c r="AA14" s="374">
        <v>1</v>
      </c>
    </row>
    <row r="15" spans="1:27" ht="45.75" customHeight="1" x14ac:dyDescent="0.25">
      <c r="A15" s="374">
        <v>5</v>
      </c>
      <c r="B15" s="374" t="s">
        <v>39</v>
      </c>
      <c r="C15" s="374" t="s">
        <v>40</v>
      </c>
      <c r="D15" s="374" t="s">
        <v>41</v>
      </c>
      <c r="E15" s="374" t="s">
        <v>42</v>
      </c>
      <c r="F15" s="374" t="s">
        <v>43</v>
      </c>
      <c r="G15" s="374" t="s">
        <v>44</v>
      </c>
      <c r="H15" s="374" t="s">
        <v>45</v>
      </c>
      <c r="I15" s="374">
        <v>0.33</v>
      </c>
      <c r="J15" s="374" t="s">
        <v>74</v>
      </c>
      <c r="K15" s="374"/>
      <c r="L15" s="374"/>
      <c r="M15" s="374">
        <v>7</v>
      </c>
      <c r="N15" s="374">
        <v>0</v>
      </c>
      <c r="O15" s="374">
        <v>0</v>
      </c>
      <c r="P15" s="374">
        <v>6</v>
      </c>
      <c r="Q15" s="374">
        <v>0</v>
      </c>
      <c r="R15" s="374">
        <v>0</v>
      </c>
      <c r="S15" s="374">
        <v>6</v>
      </c>
      <c r="T15" s="374">
        <v>0</v>
      </c>
      <c r="U15" s="374">
        <v>1</v>
      </c>
      <c r="V15" s="374">
        <v>2</v>
      </c>
      <c r="W15" s="374"/>
      <c r="X15" s="375" t="s">
        <v>80</v>
      </c>
      <c r="Y15" s="376" t="s">
        <v>70</v>
      </c>
      <c r="Z15" s="374" t="s">
        <v>46</v>
      </c>
      <c r="AA15" s="374">
        <v>1</v>
      </c>
    </row>
    <row r="16" spans="1:27" ht="45.75" customHeight="1" x14ac:dyDescent="0.25">
      <c r="A16" s="374">
        <v>6</v>
      </c>
      <c r="B16" s="377" t="s">
        <v>71</v>
      </c>
      <c r="C16" s="378" t="s">
        <v>53</v>
      </c>
      <c r="D16" s="378" t="s">
        <v>85</v>
      </c>
      <c r="E16" s="378" t="s">
        <v>73</v>
      </c>
      <c r="F16" s="375" t="s">
        <v>86</v>
      </c>
      <c r="G16" s="375" t="s">
        <v>87</v>
      </c>
      <c r="H16" s="378" t="s">
        <v>75</v>
      </c>
      <c r="I16" s="379">
        <v>1.5</v>
      </c>
      <c r="J16" s="378" t="s">
        <v>74</v>
      </c>
      <c r="K16" s="378"/>
      <c r="L16" s="378"/>
      <c r="M16" s="378">
        <v>15</v>
      </c>
      <c r="N16" s="378">
        <v>0</v>
      </c>
      <c r="O16" s="378">
        <v>0</v>
      </c>
      <c r="P16" s="378">
        <v>15</v>
      </c>
      <c r="Q16" s="378">
        <v>0</v>
      </c>
      <c r="R16" s="378">
        <v>0</v>
      </c>
      <c r="S16" s="378">
        <v>0</v>
      </c>
      <c r="T16" s="378">
        <v>15</v>
      </c>
      <c r="U16" s="378">
        <v>0</v>
      </c>
      <c r="V16" s="378">
        <v>12</v>
      </c>
      <c r="W16" s="378"/>
      <c r="X16" s="380"/>
      <c r="Y16" s="378"/>
      <c r="Z16" s="381"/>
      <c r="AA16" s="378">
        <v>1</v>
      </c>
    </row>
    <row r="17" spans="1:27" ht="75" x14ac:dyDescent="0.25">
      <c r="A17" s="374">
        <v>7</v>
      </c>
      <c r="B17" s="382" t="s">
        <v>47</v>
      </c>
      <c r="C17" s="382" t="s">
        <v>53</v>
      </c>
      <c r="D17" s="382" t="s">
        <v>88</v>
      </c>
      <c r="E17" s="382" t="s">
        <v>73</v>
      </c>
      <c r="F17" s="382" t="s">
        <v>89</v>
      </c>
      <c r="G17" s="55" t="s">
        <v>90</v>
      </c>
      <c r="H17" s="382" t="s">
        <v>45</v>
      </c>
      <c r="I17" s="382">
        <v>8.5</v>
      </c>
      <c r="J17" s="55" t="s">
        <v>82</v>
      </c>
      <c r="K17" s="382"/>
      <c r="L17" s="382"/>
      <c r="M17" s="382">
        <v>45</v>
      </c>
      <c r="N17" s="382">
        <v>0</v>
      </c>
      <c r="O17" s="382">
        <v>0</v>
      </c>
      <c r="P17" s="382">
        <v>45</v>
      </c>
      <c r="Q17" s="382">
        <v>0</v>
      </c>
      <c r="R17" s="382">
        <v>0</v>
      </c>
      <c r="S17" s="382">
        <v>0</v>
      </c>
      <c r="T17" s="382">
        <v>45</v>
      </c>
      <c r="U17" s="382">
        <v>0</v>
      </c>
      <c r="V17" s="382">
        <v>46</v>
      </c>
      <c r="W17" s="382"/>
      <c r="X17" s="55" t="s">
        <v>91</v>
      </c>
      <c r="Y17" s="382" t="s">
        <v>70</v>
      </c>
      <c r="Z17" s="382" t="s">
        <v>46</v>
      </c>
      <c r="AA17" s="382">
        <v>1</v>
      </c>
    </row>
    <row r="18" spans="1:27" ht="60" x14ac:dyDescent="0.25">
      <c r="A18" s="374">
        <v>8</v>
      </c>
      <c r="B18" s="382" t="s">
        <v>71</v>
      </c>
      <c r="C18" s="382" t="s">
        <v>53</v>
      </c>
      <c r="D18" s="55" t="s">
        <v>92</v>
      </c>
      <c r="E18" s="382" t="s">
        <v>73</v>
      </c>
      <c r="F18" s="55" t="s">
        <v>93</v>
      </c>
      <c r="G18" s="55" t="s">
        <v>94</v>
      </c>
      <c r="H18" s="55" t="s">
        <v>75</v>
      </c>
      <c r="I18" s="382">
        <v>2.4169999999999998</v>
      </c>
      <c r="J18" s="382" t="s">
        <v>82</v>
      </c>
      <c r="K18" s="382"/>
      <c r="L18" s="382"/>
      <c r="M18" s="382">
        <v>56</v>
      </c>
      <c r="N18" s="382">
        <v>0</v>
      </c>
      <c r="O18" s="382">
        <v>0</v>
      </c>
      <c r="P18" s="382">
        <v>56</v>
      </c>
      <c r="Q18" s="382">
        <v>0</v>
      </c>
      <c r="R18" s="382">
        <v>0</v>
      </c>
      <c r="S18" s="382">
        <v>0</v>
      </c>
      <c r="T18" s="382">
        <v>56</v>
      </c>
      <c r="U18" s="382">
        <v>0</v>
      </c>
      <c r="V18" s="382">
        <v>23</v>
      </c>
      <c r="W18" s="382"/>
      <c r="X18" s="382"/>
      <c r="Y18" s="383"/>
      <c r="Z18" s="383"/>
      <c r="AA18" s="382">
        <v>1</v>
      </c>
    </row>
    <row r="19" spans="1:27" ht="45" x14ac:dyDescent="0.25">
      <c r="A19" s="374">
        <v>9</v>
      </c>
      <c r="B19" s="382" t="s">
        <v>71</v>
      </c>
      <c r="C19" s="382" t="s">
        <v>53</v>
      </c>
      <c r="D19" s="55" t="s">
        <v>95</v>
      </c>
      <c r="E19" s="382" t="s">
        <v>73</v>
      </c>
      <c r="F19" s="55" t="s">
        <v>96</v>
      </c>
      <c r="G19" s="55" t="s">
        <v>97</v>
      </c>
      <c r="H19" s="55" t="s">
        <v>75</v>
      </c>
      <c r="I19" s="382">
        <v>1</v>
      </c>
      <c r="J19" s="382" t="s">
        <v>82</v>
      </c>
      <c r="K19" s="382"/>
      <c r="L19" s="382"/>
      <c r="M19" s="382">
        <v>18</v>
      </c>
      <c r="N19" s="382">
        <v>0</v>
      </c>
      <c r="O19" s="382">
        <v>0</v>
      </c>
      <c r="P19" s="382">
        <v>18</v>
      </c>
      <c r="Q19" s="382">
        <v>0</v>
      </c>
      <c r="R19" s="382">
        <v>0</v>
      </c>
      <c r="S19" s="382">
        <v>0</v>
      </c>
      <c r="T19" s="382">
        <v>18</v>
      </c>
      <c r="U19" s="382">
        <v>0</v>
      </c>
      <c r="V19" s="382">
        <v>12</v>
      </c>
      <c r="W19" s="382"/>
      <c r="X19" s="382"/>
      <c r="Y19" s="383"/>
      <c r="Z19" s="383"/>
      <c r="AA19" s="382">
        <v>1</v>
      </c>
    </row>
    <row r="20" spans="1:27" ht="45" x14ac:dyDescent="0.25">
      <c r="A20" s="374">
        <v>10</v>
      </c>
      <c r="B20" s="377" t="s">
        <v>71</v>
      </c>
      <c r="C20" s="378" t="s">
        <v>53</v>
      </c>
      <c r="D20" s="378" t="s">
        <v>99</v>
      </c>
      <c r="E20" s="378" t="s">
        <v>73</v>
      </c>
      <c r="F20" s="378" t="s">
        <v>100</v>
      </c>
      <c r="G20" s="378" t="s">
        <v>101</v>
      </c>
      <c r="H20" s="378" t="s">
        <v>75</v>
      </c>
      <c r="I20" s="379">
        <v>0.16700000000000001</v>
      </c>
      <c r="J20" s="378" t="s">
        <v>82</v>
      </c>
      <c r="K20" s="378"/>
      <c r="L20" s="378"/>
      <c r="M20" s="378">
        <v>92</v>
      </c>
      <c r="N20" s="378">
        <v>0</v>
      </c>
      <c r="O20" s="378">
        <v>0</v>
      </c>
      <c r="P20" s="378">
        <v>92</v>
      </c>
      <c r="Q20" s="378">
        <v>0</v>
      </c>
      <c r="R20" s="378">
        <v>0</v>
      </c>
      <c r="S20" s="378">
        <v>0</v>
      </c>
      <c r="T20" s="378">
        <v>92</v>
      </c>
      <c r="U20" s="378">
        <v>0</v>
      </c>
      <c r="V20" s="378">
        <v>23</v>
      </c>
      <c r="W20" s="378"/>
      <c r="X20" s="384"/>
      <c r="Y20" s="384"/>
      <c r="Z20" s="384"/>
      <c r="AA20" s="384">
        <v>1</v>
      </c>
    </row>
    <row r="21" spans="1:27" ht="45" x14ac:dyDescent="0.25">
      <c r="A21" s="374">
        <v>11</v>
      </c>
      <c r="B21" s="378" t="s">
        <v>71</v>
      </c>
      <c r="C21" s="378" t="s">
        <v>53</v>
      </c>
      <c r="D21" s="378" t="s">
        <v>102</v>
      </c>
      <c r="E21" s="378">
        <v>35</v>
      </c>
      <c r="F21" s="378" t="s">
        <v>103</v>
      </c>
      <c r="G21" s="378" t="s">
        <v>104</v>
      </c>
      <c r="H21" s="378" t="s">
        <v>75</v>
      </c>
      <c r="I21" s="379">
        <v>1</v>
      </c>
      <c r="J21" s="378" t="s">
        <v>82</v>
      </c>
      <c r="K21" s="378"/>
      <c r="L21" s="378"/>
      <c r="M21" s="378">
        <v>262</v>
      </c>
      <c r="N21" s="378">
        <v>0</v>
      </c>
      <c r="O21" s="378">
        <v>0</v>
      </c>
      <c r="P21" s="378">
        <v>262</v>
      </c>
      <c r="Q21" s="378">
        <v>0</v>
      </c>
      <c r="R21" s="378">
        <v>0</v>
      </c>
      <c r="S21" s="378">
        <v>0</v>
      </c>
      <c r="T21" s="378">
        <v>262</v>
      </c>
      <c r="U21" s="378">
        <v>0</v>
      </c>
      <c r="V21" s="378">
        <v>92</v>
      </c>
      <c r="W21" s="378"/>
      <c r="X21" s="378"/>
      <c r="Y21" s="378"/>
      <c r="Z21" s="378"/>
      <c r="AA21" s="378">
        <v>1</v>
      </c>
    </row>
    <row r="22" spans="1:27" ht="60" x14ac:dyDescent="0.25">
      <c r="A22" s="374">
        <v>12</v>
      </c>
      <c r="B22" s="378" t="s">
        <v>47</v>
      </c>
      <c r="C22" s="378" t="s">
        <v>53</v>
      </c>
      <c r="D22" s="378" t="s">
        <v>105</v>
      </c>
      <c r="E22" s="378" t="s">
        <v>73</v>
      </c>
      <c r="F22" s="378" t="s">
        <v>106</v>
      </c>
      <c r="G22" s="378" t="s">
        <v>107</v>
      </c>
      <c r="H22" s="378" t="s">
        <v>45</v>
      </c>
      <c r="I22" s="378">
        <v>1.48</v>
      </c>
      <c r="J22" s="385" t="s">
        <v>82</v>
      </c>
      <c r="K22" s="378"/>
      <c r="L22" s="378"/>
      <c r="M22" s="378">
        <v>10</v>
      </c>
      <c r="N22" s="378">
        <v>0</v>
      </c>
      <c r="O22" s="378">
        <v>0</v>
      </c>
      <c r="P22" s="378">
        <v>10</v>
      </c>
      <c r="Q22" s="378">
        <v>0</v>
      </c>
      <c r="R22" s="378">
        <v>0</v>
      </c>
      <c r="S22" s="378">
        <v>0</v>
      </c>
      <c r="T22" s="378">
        <v>10</v>
      </c>
      <c r="U22" s="378">
        <v>0</v>
      </c>
      <c r="V22" s="378">
        <v>8</v>
      </c>
      <c r="W22" s="378"/>
      <c r="X22" s="55" t="s">
        <v>108</v>
      </c>
      <c r="Y22" s="378" t="s">
        <v>109</v>
      </c>
      <c r="Z22" s="378" t="s">
        <v>46</v>
      </c>
      <c r="AA22" s="378">
        <v>0</v>
      </c>
    </row>
    <row r="23" spans="1:27" ht="45" x14ac:dyDescent="0.25">
      <c r="A23" s="374">
        <v>13</v>
      </c>
      <c r="B23" s="386" t="s">
        <v>71</v>
      </c>
      <c r="C23" s="385" t="s">
        <v>53</v>
      </c>
      <c r="D23" s="385" t="s">
        <v>110</v>
      </c>
      <c r="E23" s="385" t="s">
        <v>73</v>
      </c>
      <c r="F23" s="378" t="s">
        <v>111</v>
      </c>
      <c r="G23" s="378" t="s">
        <v>112</v>
      </c>
      <c r="H23" s="385" t="s">
        <v>75</v>
      </c>
      <c r="I23" s="379">
        <v>2.5830000000000002</v>
      </c>
      <c r="J23" s="385" t="s">
        <v>82</v>
      </c>
      <c r="K23" s="385"/>
      <c r="L23" s="385"/>
      <c r="M23" s="385">
        <v>136</v>
      </c>
      <c r="N23" s="385">
        <v>0</v>
      </c>
      <c r="O23" s="385">
        <v>0</v>
      </c>
      <c r="P23" s="385">
        <v>136</v>
      </c>
      <c r="Q23" s="385">
        <v>0</v>
      </c>
      <c r="R23" s="385">
        <v>0</v>
      </c>
      <c r="S23" s="385">
        <v>0</v>
      </c>
      <c r="T23" s="385">
        <v>136</v>
      </c>
      <c r="U23" s="385">
        <v>0</v>
      </c>
      <c r="V23" s="385">
        <v>105</v>
      </c>
      <c r="W23" s="385"/>
      <c r="X23" s="387"/>
      <c r="Y23" s="387"/>
      <c r="Z23" s="388"/>
      <c r="AA23" s="389">
        <v>1</v>
      </c>
    </row>
    <row r="24" spans="1:27" ht="60" x14ac:dyDescent="0.25">
      <c r="A24" s="374">
        <v>14</v>
      </c>
      <c r="B24" s="378" t="s">
        <v>47</v>
      </c>
      <c r="C24" s="378" t="s">
        <v>40</v>
      </c>
      <c r="D24" s="390" t="s">
        <v>113</v>
      </c>
      <c r="E24" s="378" t="s">
        <v>42</v>
      </c>
      <c r="F24" s="378" t="s">
        <v>114</v>
      </c>
      <c r="G24" s="390" t="s">
        <v>115</v>
      </c>
      <c r="H24" s="378" t="s">
        <v>45</v>
      </c>
      <c r="I24" s="378">
        <v>5.0830000000000002</v>
      </c>
      <c r="J24" s="385" t="s">
        <v>82</v>
      </c>
      <c r="K24" s="378"/>
      <c r="L24" s="378"/>
      <c r="M24" s="378">
        <v>82</v>
      </c>
      <c r="N24" s="378">
        <v>0</v>
      </c>
      <c r="O24" s="378">
        <v>0</v>
      </c>
      <c r="P24" s="378">
        <v>82</v>
      </c>
      <c r="Q24" s="378">
        <v>0</v>
      </c>
      <c r="R24" s="378">
        <v>0</v>
      </c>
      <c r="S24" s="378">
        <v>0</v>
      </c>
      <c r="T24" s="378">
        <v>82</v>
      </c>
      <c r="U24" s="378">
        <v>0</v>
      </c>
      <c r="V24" s="378">
        <v>11</v>
      </c>
      <c r="W24" s="378"/>
      <c r="X24" s="55" t="s">
        <v>116</v>
      </c>
      <c r="Y24" s="381" t="s">
        <v>70</v>
      </c>
      <c r="Z24" s="381" t="s">
        <v>46</v>
      </c>
      <c r="AA24" s="378">
        <v>1</v>
      </c>
    </row>
    <row r="25" spans="1:27" ht="60" x14ac:dyDescent="0.25">
      <c r="A25" s="374">
        <v>15</v>
      </c>
      <c r="B25" s="378" t="s">
        <v>47</v>
      </c>
      <c r="C25" s="378" t="s">
        <v>40</v>
      </c>
      <c r="D25" s="390" t="s">
        <v>117</v>
      </c>
      <c r="E25" s="378">
        <v>0.4</v>
      </c>
      <c r="F25" s="378" t="s">
        <v>114</v>
      </c>
      <c r="G25" s="390" t="s">
        <v>118</v>
      </c>
      <c r="H25" s="378"/>
      <c r="I25" s="378">
        <v>12.833</v>
      </c>
      <c r="J25" s="385" t="s">
        <v>82</v>
      </c>
      <c r="K25" s="378"/>
      <c r="L25" s="378"/>
      <c r="M25" s="378">
        <v>11</v>
      </c>
      <c r="N25" s="378">
        <v>0</v>
      </c>
      <c r="O25" s="378">
        <v>0</v>
      </c>
      <c r="P25" s="378">
        <v>11</v>
      </c>
      <c r="Q25" s="378">
        <v>0</v>
      </c>
      <c r="R25" s="378">
        <v>0</v>
      </c>
      <c r="S25" s="378">
        <v>0</v>
      </c>
      <c r="T25" s="378">
        <v>11</v>
      </c>
      <c r="U25" s="378">
        <v>0</v>
      </c>
      <c r="V25" s="378">
        <v>3</v>
      </c>
      <c r="W25" s="378"/>
      <c r="X25" s="55" t="s">
        <v>119</v>
      </c>
      <c r="Y25" s="381" t="s">
        <v>70</v>
      </c>
      <c r="Z25" s="381" t="s">
        <v>46</v>
      </c>
      <c r="AA25" s="378">
        <v>1</v>
      </c>
    </row>
    <row r="26" spans="1:27" ht="45" x14ac:dyDescent="0.25">
      <c r="A26" s="374">
        <v>16</v>
      </c>
      <c r="B26" s="386" t="s">
        <v>71</v>
      </c>
      <c r="C26" s="385" t="s">
        <v>53</v>
      </c>
      <c r="D26" s="385" t="s">
        <v>110</v>
      </c>
      <c r="E26" s="385" t="s">
        <v>73</v>
      </c>
      <c r="F26" s="378" t="s">
        <v>120</v>
      </c>
      <c r="G26" s="378" t="s">
        <v>121</v>
      </c>
      <c r="H26" s="385" t="s">
        <v>75</v>
      </c>
      <c r="I26" s="379">
        <v>2.5830000000000002</v>
      </c>
      <c r="J26" s="385" t="s">
        <v>82</v>
      </c>
      <c r="K26" s="385"/>
      <c r="L26" s="385"/>
      <c r="M26" s="385">
        <v>136</v>
      </c>
      <c r="N26" s="385">
        <v>0</v>
      </c>
      <c r="O26" s="385">
        <v>0</v>
      </c>
      <c r="P26" s="385">
        <v>136</v>
      </c>
      <c r="Q26" s="385">
        <v>0</v>
      </c>
      <c r="R26" s="385">
        <v>0</v>
      </c>
      <c r="S26" s="385">
        <v>0</v>
      </c>
      <c r="T26" s="385">
        <v>136</v>
      </c>
      <c r="U26" s="385">
        <v>0</v>
      </c>
      <c r="V26" s="385">
        <v>105</v>
      </c>
      <c r="W26" s="385"/>
      <c r="X26" s="387"/>
      <c r="Y26" s="387"/>
      <c r="Z26" s="388"/>
      <c r="AA26" s="389">
        <v>1</v>
      </c>
    </row>
    <row r="27" spans="1:27" ht="45" x14ac:dyDescent="0.25">
      <c r="A27" s="374">
        <v>17</v>
      </c>
      <c r="B27" s="378" t="s">
        <v>39</v>
      </c>
      <c r="C27" s="378" t="s">
        <v>53</v>
      </c>
      <c r="D27" s="378" t="s">
        <v>41</v>
      </c>
      <c r="E27" s="378" t="s">
        <v>42</v>
      </c>
      <c r="F27" s="378" t="s">
        <v>122</v>
      </c>
      <c r="G27" s="378" t="s">
        <v>123</v>
      </c>
      <c r="H27" s="378" t="s">
        <v>45</v>
      </c>
      <c r="I27" s="378">
        <v>0.25</v>
      </c>
      <c r="J27" s="385" t="s">
        <v>82</v>
      </c>
      <c r="K27" s="378"/>
      <c r="L27" s="378"/>
      <c r="M27" s="378">
        <v>54</v>
      </c>
      <c r="N27" s="378">
        <v>0</v>
      </c>
      <c r="O27" s="378">
        <v>0</v>
      </c>
      <c r="P27" s="378">
        <v>24</v>
      </c>
      <c r="Q27" s="378">
        <v>0</v>
      </c>
      <c r="R27" s="378">
        <v>0</v>
      </c>
      <c r="S27" s="378">
        <v>17</v>
      </c>
      <c r="T27" s="378">
        <v>7</v>
      </c>
      <c r="U27" s="378">
        <v>30</v>
      </c>
      <c r="V27" s="378">
        <v>12</v>
      </c>
      <c r="W27" s="378"/>
      <c r="X27" s="55" t="s">
        <v>124</v>
      </c>
      <c r="Y27" s="378" t="s">
        <v>57</v>
      </c>
      <c r="Z27" s="378" t="s">
        <v>46</v>
      </c>
      <c r="AA27" s="378">
        <v>0</v>
      </c>
    </row>
    <row r="28" spans="1:27" ht="45" x14ac:dyDescent="0.25">
      <c r="A28" s="374">
        <v>18</v>
      </c>
      <c r="B28" s="378" t="s">
        <v>71</v>
      </c>
      <c r="C28" s="378" t="s">
        <v>53</v>
      </c>
      <c r="D28" s="378" t="s">
        <v>125</v>
      </c>
      <c r="E28" s="378" t="s">
        <v>73</v>
      </c>
      <c r="F28" s="378" t="s">
        <v>126</v>
      </c>
      <c r="G28" s="378" t="s">
        <v>127</v>
      </c>
      <c r="H28" s="378" t="s">
        <v>45</v>
      </c>
      <c r="I28" s="378">
        <v>1</v>
      </c>
      <c r="J28" s="385" t="s">
        <v>82</v>
      </c>
      <c r="K28" s="378"/>
      <c r="L28" s="378"/>
      <c r="M28" s="378">
        <v>63</v>
      </c>
      <c r="N28" s="378">
        <v>0</v>
      </c>
      <c r="O28" s="378">
        <v>0</v>
      </c>
      <c r="P28" s="378">
        <v>63</v>
      </c>
      <c r="Q28" s="378">
        <v>0</v>
      </c>
      <c r="R28" s="378">
        <v>0</v>
      </c>
      <c r="S28" s="378">
        <v>1</v>
      </c>
      <c r="T28" s="378">
        <v>62</v>
      </c>
      <c r="U28" s="378">
        <v>0</v>
      </c>
      <c r="V28" s="378">
        <v>21</v>
      </c>
      <c r="W28" s="378"/>
      <c r="X28" s="55" t="s">
        <v>128</v>
      </c>
      <c r="Y28" s="381" t="s">
        <v>70</v>
      </c>
      <c r="Z28" s="381" t="s">
        <v>46</v>
      </c>
      <c r="AA28" s="378">
        <v>1</v>
      </c>
    </row>
    <row r="29" spans="1:27" ht="60" x14ac:dyDescent="0.25">
      <c r="A29" s="374">
        <v>19</v>
      </c>
      <c r="B29" s="378" t="s">
        <v>47</v>
      </c>
      <c r="C29" s="378" t="s">
        <v>40</v>
      </c>
      <c r="D29" s="378" t="s">
        <v>129</v>
      </c>
      <c r="E29" s="378" t="s">
        <v>73</v>
      </c>
      <c r="F29" s="378" t="s">
        <v>130</v>
      </c>
      <c r="G29" s="378" t="s">
        <v>131</v>
      </c>
      <c r="H29" s="378" t="s">
        <v>45</v>
      </c>
      <c r="I29" s="378">
        <v>0.02</v>
      </c>
      <c r="J29" s="385" t="s">
        <v>82</v>
      </c>
      <c r="K29" s="378"/>
      <c r="L29" s="378"/>
      <c r="M29" s="378">
        <v>750</v>
      </c>
      <c r="N29" s="378">
        <v>0</v>
      </c>
      <c r="O29" s="378">
        <v>0</v>
      </c>
      <c r="P29" s="378">
        <v>750</v>
      </c>
      <c r="Q29" s="378">
        <v>0</v>
      </c>
      <c r="R29" s="378">
        <v>0</v>
      </c>
      <c r="S29" s="378">
        <v>0</v>
      </c>
      <c r="T29" s="378">
        <v>750</v>
      </c>
      <c r="U29" s="378">
        <v>0</v>
      </c>
      <c r="V29" s="378">
        <v>82</v>
      </c>
      <c r="W29" s="378"/>
      <c r="X29" s="55" t="s">
        <v>132</v>
      </c>
      <c r="Y29" s="390" t="s">
        <v>109</v>
      </c>
      <c r="Z29" s="378" t="s">
        <v>46</v>
      </c>
      <c r="AA29" s="378">
        <v>0</v>
      </c>
    </row>
    <row r="30" spans="1:27" ht="60" x14ac:dyDescent="0.25">
      <c r="A30" s="374">
        <v>20</v>
      </c>
      <c r="B30" s="378" t="s">
        <v>47</v>
      </c>
      <c r="C30" s="378" t="s">
        <v>40</v>
      </c>
      <c r="D30" s="378" t="s">
        <v>133</v>
      </c>
      <c r="E30" s="378" t="s">
        <v>73</v>
      </c>
      <c r="F30" s="378" t="s">
        <v>134</v>
      </c>
      <c r="G30" s="378" t="s">
        <v>135</v>
      </c>
      <c r="H30" s="378" t="s">
        <v>45</v>
      </c>
      <c r="I30" s="378">
        <v>0.02</v>
      </c>
      <c r="J30" s="385" t="s">
        <v>82</v>
      </c>
      <c r="K30" s="378"/>
      <c r="L30" s="378"/>
      <c r="M30" s="378">
        <v>750</v>
      </c>
      <c r="N30" s="378">
        <v>0</v>
      </c>
      <c r="O30" s="378">
        <v>0</v>
      </c>
      <c r="P30" s="378">
        <v>750</v>
      </c>
      <c r="Q30" s="378">
        <v>0</v>
      </c>
      <c r="R30" s="378">
        <v>0</v>
      </c>
      <c r="S30" s="378">
        <v>0</v>
      </c>
      <c r="T30" s="378">
        <v>750</v>
      </c>
      <c r="U30" s="378">
        <v>0</v>
      </c>
      <c r="V30" s="378">
        <v>82</v>
      </c>
      <c r="W30" s="378"/>
      <c r="X30" s="55" t="s">
        <v>136</v>
      </c>
      <c r="Y30" s="378" t="s">
        <v>109</v>
      </c>
      <c r="Z30" s="378" t="s">
        <v>46</v>
      </c>
      <c r="AA30" s="378">
        <v>0</v>
      </c>
    </row>
    <row r="31" spans="1:27" ht="60" x14ac:dyDescent="0.25">
      <c r="A31" s="374">
        <v>21</v>
      </c>
      <c r="B31" s="378" t="s">
        <v>47</v>
      </c>
      <c r="C31" s="378" t="s">
        <v>40</v>
      </c>
      <c r="D31" s="378" t="s">
        <v>54</v>
      </c>
      <c r="E31" s="378" t="s">
        <v>42</v>
      </c>
      <c r="F31" s="378" t="s">
        <v>137</v>
      </c>
      <c r="G31" s="390" t="s">
        <v>138</v>
      </c>
      <c r="H31" s="378" t="s">
        <v>45</v>
      </c>
      <c r="I31" s="378">
        <v>1.833</v>
      </c>
      <c r="J31" s="385" t="s">
        <v>82</v>
      </c>
      <c r="K31" s="378"/>
      <c r="L31" s="378"/>
      <c r="M31" s="378">
        <v>27</v>
      </c>
      <c r="N31" s="378">
        <v>0</v>
      </c>
      <c r="O31" s="378">
        <v>0</v>
      </c>
      <c r="P31" s="378">
        <v>27</v>
      </c>
      <c r="Q31" s="378">
        <v>0</v>
      </c>
      <c r="R31" s="378">
        <v>0</v>
      </c>
      <c r="S31" s="378">
        <v>17</v>
      </c>
      <c r="T31" s="378">
        <v>10</v>
      </c>
      <c r="U31" s="378">
        <v>0</v>
      </c>
      <c r="V31" s="378">
        <v>6</v>
      </c>
      <c r="W31" s="378"/>
      <c r="X31" s="55" t="s">
        <v>139</v>
      </c>
      <c r="Y31" s="378" t="s">
        <v>109</v>
      </c>
      <c r="Z31" s="378" t="s">
        <v>46</v>
      </c>
      <c r="AA31" s="378">
        <v>0</v>
      </c>
    </row>
    <row r="32" spans="1:27" ht="45" x14ac:dyDescent="0.25">
      <c r="A32" s="374">
        <v>22</v>
      </c>
      <c r="B32" s="378" t="s">
        <v>71</v>
      </c>
      <c r="C32" s="378" t="s">
        <v>53</v>
      </c>
      <c r="D32" s="378" t="s">
        <v>140</v>
      </c>
      <c r="E32" s="378" t="s">
        <v>73</v>
      </c>
      <c r="F32" s="390" t="s">
        <v>141</v>
      </c>
      <c r="G32" s="390" t="s">
        <v>142</v>
      </c>
      <c r="H32" s="378" t="s">
        <v>45</v>
      </c>
      <c r="I32" s="379">
        <v>0.66600000000000004</v>
      </c>
      <c r="J32" s="378" t="s">
        <v>74</v>
      </c>
      <c r="K32" s="378"/>
      <c r="L32" s="378"/>
      <c r="M32" s="378">
        <v>43</v>
      </c>
      <c r="N32" s="378">
        <v>0</v>
      </c>
      <c r="O32" s="378">
        <v>0</v>
      </c>
      <c r="P32" s="378">
        <v>43</v>
      </c>
      <c r="Q32" s="378">
        <v>0</v>
      </c>
      <c r="R32" s="378">
        <v>0</v>
      </c>
      <c r="S32" s="378">
        <v>0</v>
      </c>
      <c r="T32" s="378">
        <v>43</v>
      </c>
      <c r="U32" s="378">
        <v>0</v>
      </c>
      <c r="V32" s="378">
        <v>29</v>
      </c>
      <c r="W32" s="378"/>
      <c r="X32" s="55" t="s">
        <v>143</v>
      </c>
      <c r="Y32" s="378" t="s">
        <v>109</v>
      </c>
      <c r="Z32" s="378" t="s">
        <v>46</v>
      </c>
      <c r="AA32" s="378">
        <v>0</v>
      </c>
    </row>
    <row r="33" spans="1:27" ht="60" x14ac:dyDescent="0.25">
      <c r="A33" s="374">
        <v>23</v>
      </c>
      <c r="B33" s="378" t="s">
        <v>47</v>
      </c>
      <c r="C33" s="378" t="s">
        <v>40</v>
      </c>
      <c r="D33" s="378" t="s">
        <v>129</v>
      </c>
      <c r="E33" s="378" t="s">
        <v>73</v>
      </c>
      <c r="F33" s="390" t="s">
        <v>144</v>
      </c>
      <c r="G33" s="390" t="s">
        <v>145</v>
      </c>
      <c r="H33" s="378" t="s">
        <v>45</v>
      </c>
      <c r="I33" s="378">
        <v>0.02</v>
      </c>
      <c r="J33" s="385" t="s">
        <v>82</v>
      </c>
      <c r="K33" s="378"/>
      <c r="L33" s="378"/>
      <c r="M33" s="378">
        <v>750</v>
      </c>
      <c r="N33" s="378">
        <v>0</v>
      </c>
      <c r="O33" s="378">
        <v>0</v>
      </c>
      <c r="P33" s="378">
        <v>750</v>
      </c>
      <c r="Q33" s="378">
        <v>0</v>
      </c>
      <c r="R33" s="378">
        <v>0</v>
      </c>
      <c r="S33" s="378">
        <v>0</v>
      </c>
      <c r="T33" s="378">
        <v>750</v>
      </c>
      <c r="U33" s="378">
        <v>0</v>
      </c>
      <c r="V33" s="378">
        <v>82</v>
      </c>
      <c r="W33" s="378"/>
      <c r="X33" s="55" t="s">
        <v>146</v>
      </c>
      <c r="Y33" s="390" t="s">
        <v>109</v>
      </c>
      <c r="Z33" s="378" t="s">
        <v>46</v>
      </c>
      <c r="AA33" s="378">
        <v>0</v>
      </c>
    </row>
    <row r="34" spans="1:27" ht="45" x14ac:dyDescent="0.25">
      <c r="A34" s="374">
        <v>24</v>
      </c>
      <c r="B34" s="378" t="s">
        <v>39</v>
      </c>
      <c r="C34" s="378" t="s">
        <v>147</v>
      </c>
      <c r="D34" s="378" t="s">
        <v>148</v>
      </c>
      <c r="E34" s="378" t="s">
        <v>42</v>
      </c>
      <c r="F34" s="378" t="s">
        <v>149</v>
      </c>
      <c r="G34" s="378" t="s">
        <v>150</v>
      </c>
      <c r="H34" s="378" t="s">
        <v>45</v>
      </c>
      <c r="I34" s="378">
        <v>0.33</v>
      </c>
      <c r="J34" s="385" t="s">
        <v>82</v>
      </c>
      <c r="K34" s="378"/>
      <c r="L34" s="378"/>
      <c r="M34" s="378">
        <v>44</v>
      </c>
      <c r="N34" s="378">
        <v>0</v>
      </c>
      <c r="O34" s="378">
        <v>0</v>
      </c>
      <c r="P34" s="378">
        <v>10</v>
      </c>
      <c r="Q34" s="378">
        <v>0</v>
      </c>
      <c r="R34" s="378">
        <v>0</v>
      </c>
      <c r="S34" s="378">
        <v>10</v>
      </c>
      <c r="T34" s="378">
        <v>0</v>
      </c>
      <c r="U34" s="378">
        <v>34</v>
      </c>
      <c r="V34" s="378">
        <v>33</v>
      </c>
      <c r="W34" s="378"/>
      <c r="X34" s="55" t="s">
        <v>151</v>
      </c>
      <c r="Y34" s="381" t="s">
        <v>70</v>
      </c>
      <c r="Z34" s="378" t="s">
        <v>46</v>
      </c>
      <c r="AA34" s="378">
        <v>1</v>
      </c>
    </row>
    <row r="35" spans="1:27" ht="45" x14ac:dyDescent="0.25">
      <c r="A35" s="374">
        <v>25</v>
      </c>
      <c r="B35" s="391" t="s">
        <v>71</v>
      </c>
      <c r="C35" s="391" t="s">
        <v>53</v>
      </c>
      <c r="D35" s="391" t="s">
        <v>81</v>
      </c>
      <c r="E35" s="391" t="s">
        <v>73</v>
      </c>
      <c r="F35" s="378" t="s">
        <v>152</v>
      </c>
      <c r="G35" s="378" t="s">
        <v>153</v>
      </c>
      <c r="H35" s="392" t="s">
        <v>75</v>
      </c>
      <c r="I35" s="391">
        <v>1.5</v>
      </c>
      <c r="J35" s="391" t="s">
        <v>82</v>
      </c>
      <c r="K35" s="391"/>
      <c r="L35" s="391"/>
      <c r="M35" s="391">
        <v>56</v>
      </c>
      <c r="N35" s="391">
        <v>0</v>
      </c>
      <c r="O35" s="391">
        <v>0</v>
      </c>
      <c r="P35" s="391">
        <v>56</v>
      </c>
      <c r="Q35" s="391">
        <v>0</v>
      </c>
      <c r="R35" s="391">
        <v>0</v>
      </c>
      <c r="S35" s="391">
        <v>0</v>
      </c>
      <c r="T35" s="391">
        <v>56</v>
      </c>
      <c r="U35" s="391">
        <v>0</v>
      </c>
      <c r="V35" s="391">
        <v>23</v>
      </c>
      <c r="W35" s="391"/>
      <c r="X35" s="391"/>
      <c r="Y35" s="393"/>
      <c r="Z35" s="393"/>
      <c r="AA35" s="391">
        <v>1</v>
      </c>
    </row>
    <row r="36" spans="1:27" ht="60" x14ac:dyDescent="0.25">
      <c r="A36" s="374">
        <v>26</v>
      </c>
      <c r="B36" s="378" t="s">
        <v>47</v>
      </c>
      <c r="C36" s="378" t="s">
        <v>40</v>
      </c>
      <c r="D36" s="378" t="s">
        <v>54</v>
      </c>
      <c r="E36" s="378" t="s">
        <v>42</v>
      </c>
      <c r="F36" s="378" t="s">
        <v>154</v>
      </c>
      <c r="G36" s="378" t="s">
        <v>155</v>
      </c>
      <c r="H36" s="378" t="s">
        <v>75</v>
      </c>
      <c r="I36" s="378">
        <v>8</v>
      </c>
      <c r="J36" s="385" t="s">
        <v>82</v>
      </c>
      <c r="K36" s="378"/>
      <c r="L36" s="378"/>
      <c r="M36" s="378">
        <v>27</v>
      </c>
      <c r="N36" s="378">
        <v>0</v>
      </c>
      <c r="O36" s="378">
        <v>0</v>
      </c>
      <c r="P36" s="378">
        <v>27</v>
      </c>
      <c r="Q36" s="378">
        <v>0</v>
      </c>
      <c r="R36" s="378">
        <v>0</v>
      </c>
      <c r="S36" s="378">
        <v>17</v>
      </c>
      <c r="T36" s="378">
        <v>10</v>
      </c>
      <c r="U36" s="378">
        <v>0</v>
      </c>
      <c r="V36" s="378">
        <v>33</v>
      </c>
      <c r="W36" s="378"/>
      <c r="X36" s="55"/>
      <c r="Y36" s="378"/>
      <c r="Z36" s="378"/>
      <c r="AA36" s="378">
        <v>1</v>
      </c>
    </row>
    <row r="37" spans="1:27" ht="60" x14ac:dyDescent="0.25">
      <c r="A37" s="374">
        <v>27</v>
      </c>
      <c r="B37" s="378" t="s">
        <v>47</v>
      </c>
      <c r="C37" s="378" t="s">
        <v>40</v>
      </c>
      <c r="D37" s="378" t="s">
        <v>54</v>
      </c>
      <c r="E37" s="378" t="s">
        <v>42</v>
      </c>
      <c r="F37" s="378" t="s">
        <v>156</v>
      </c>
      <c r="G37" s="378" t="s">
        <v>157</v>
      </c>
      <c r="H37" s="378" t="s">
        <v>75</v>
      </c>
      <c r="I37" s="378">
        <v>8</v>
      </c>
      <c r="J37" s="385" t="s">
        <v>82</v>
      </c>
      <c r="K37" s="378"/>
      <c r="L37" s="378"/>
      <c r="M37" s="378">
        <v>27</v>
      </c>
      <c r="N37" s="378">
        <v>0</v>
      </c>
      <c r="O37" s="378">
        <v>0</v>
      </c>
      <c r="P37" s="378">
        <v>27</v>
      </c>
      <c r="Q37" s="378">
        <v>0</v>
      </c>
      <c r="R37" s="378">
        <v>0</v>
      </c>
      <c r="S37" s="378">
        <v>17</v>
      </c>
      <c r="T37" s="378">
        <v>10</v>
      </c>
      <c r="U37" s="378">
        <v>0</v>
      </c>
      <c r="V37" s="378">
        <v>33</v>
      </c>
      <c r="W37" s="378"/>
      <c r="X37" s="55"/>
      <c r="Y37" s="378"/>
      <c r="Z37" s="378"/>
      <c r="AA37" s="378">
        <v>1</v>
      </c>
    </row>
    <row r="38" spans="1:27" ht="45" x14ac:dyDescent="0.25">
      <c r="A38" s="374">
        <v>28</v>
      </c>
      <c r="B38" s="386" t="s">
        <v>71</v>
      </c>
      <c r="C38" s="385" t="s">
        <v>53</v>
      </c>
      <c r="D38" s="385" t="s">
        <v>110</v>
      </c>
      <c r="E38" s="385" t="s">
        <v>73</v>
      </c>
      <c r="F38" s="378" t="s">
        <v>158</v>
      </c>
      <c r="G38" s="378" t="s">
        <v>159</v>
      </c>
      <c r="H38" s="385" t="s">
        <v>75</v>
      </c>
      <c r="I38" s="379">
        <v>3</v>
      </c>
      <c r="J38" s="385" t="s">
        <v>82</v>
      </c>
      <c r="K38" s="385"/>
      <c r="L38" s="385"/>
      <c r="M38" s="385">
        <v>136</v>
      </c>
      <c r="N38" s="385">
        <v>0</v>
      </c>
      <c r="O38" s="385">
        <v>0</v>
      </c>
      <c r="P38" s="385">
        <v>136</v>
      </c>
      <c r="Q38" s="385">
        <v>0</v>
      </c>
      <c r="R38" s="385">
        <v>0</v>
      </c>
      <c r="S38" s="385">
        <v>0</v>
      </c>
      <c r="T38" s="385">
        <v>136</v>
      </c>
      <c r="U38" s="385">
        <v>0</v>
      </c>
      <c r="V38" s="385">
        <v>105</v>
      </c>
      <c r="W38" s="385"/>
      <c r="X38" s="387"/>
      <c r="Y38" s="387"/>
      <c r="Z38" s="388"/>
      <c r="AA38" s="389">
        <v>1</v>
      </c>
    </row>
    <row r="39" spans="1:27" ht="45" x14ac:dyDescent="0.25">
      <c r="A39" s="374">
        <v>29</v>
      </c>
      <c r="B39" s="394" t="s">
        <v>160</v>
      </c>
      <c r="C39" s="394" t="s">
        <v>161</v>
      </c>
      <c r="D39" s="394" t="s">
        <v>162</v>
      </c>
      <c r="E39" s="394" t="s">
        <v>42</v>
      </c>
      <c r="F39" s="394" t="s">
        <v>163</v>
      </c>
      <c r="G39" s="394" t="s">
        <v>164</v>
      </c>
      <c r="H39" s="394" t="s">
        <v>45</v>
      </c>
      <c r="I39" s="394">
        <v>1.5</v>
      </c>
      <c r="J39" s="394" t="s">
        <v>161</v>
      </c>
      <c r="K39" s="394"/>
      <c r="L39" s="394"/>
      <c r="M39" s="394">
        <v>4</v>
      </c>
      <c r="N39" s="394">
        <v>0</v>
      </c>
      <c r="O39" s="394">
        <v>0</v>
      </c>
      <c r="P39" s="394">
        <v>3</v>
      </c>
      <c r="Q39" s="394">
        <v>0</v>
      </c>
      <c r="R39" s="394">
        <v>0</v>
      </c>
      <c r="S39" s="394">
        <v>3</v>
      </c>
      <c r="T39" s="394">
        <v>0</v>
      </c>
      <c r="U39" s="394">
        <v>1</v>
      </c>
      <c r="V39" s="394">
        <v>98</v>
      </c>
      <c r="W39" s="394"/>
      <c r="X39" s="63" t="s">
        <v>165</v>
      </c>
      <c r="Y39" s="395" t="s">
        <v>70</v>
      </c>
      <c r="Z39" s="395" t="s">
        <v>46</v>
      </c>
      <c r="AA39" s="396">
        <v>1</v>
      </c>
    </row>
    <row r="40" spans="1:27" ht="45" x14ac:dyDescent="0.25">
      <c r="A40" s="374">
        <v>30</v>
      </c>
      <c r="B40" s="386" t="s">
        <v>71</v>
      </c>
      <c r="C40" s="385" t="s">
        <v>53</v>
      </c>
      <c r="D40" s="385" t="s">
        <v>110</v>
      </c>
      <c r="E40" s="385" t="s">
        <v>73</v>
      </c>
      <c r="F40" s="378" t="s">
        <v>166</v>
      </c>
      <c r="G40" s="378" t="s">
        <v>167</v>
      </c>
      <c r="H40" s="385" t="s">
        <v>75</v>
      </c>
      <c r="I40" s="379">
        <v>6</v>
      </c>
      <c r="J40" s="385" t="s">
        <v>82</v>
      </c>
      <c r="K40" s="385"/>
      <c r="L40" s="385"/>
      <c r="M40" s="385">
        <v>136</v>
      </c>
      <c r="N40" s="385">
        <v>0</v>
      </c>
      <c r="O40" s="385">
        <v>0</v>
      </c>
      <c r="P40" s="385">
        <v>136</v>
      </c>
      <c r="Q40" s="385">
        <v>0</v>
      </c>
      <c r="R40" s="385">
        <v>0</v>
      </c>
      <c r="S40" s="385">
        <v>0</v>
      </c>
      <c r="T40" s="385">
        <v>136</v>
      </c>
      <c r="U40" s="385">
        <v>0</v>
      </c>
      <c r="V40" s="385">
        <v>105</v>
      </c>
      <c r="W40" s="385"/>
      <c r="X40" s="387"/>
      <c r="Y40" s="387"/>
      <c r="Z40" s="388"/>
      <c r="AA40" s="389">
        <v>1</v>
      </c>
    </row>
    <row r="41" spans="1:27" ht="45" x14ac:dyDescent="0.25">
      <c r="A41" s="374">
        <v>31</v>
      </c>
      <c r="B41" s="386" t="s">
        <v>71</v>
      </c>
      <c r="C41" s="385" t="s">
        <v>53</v>
      </c>
      <c r="D41" s="385" t="s">
        <v>110</v>
      </c>
      <c r="E41" s="385" t="s">
        <v>73</v>
      </c>
      <c r="F41" s="378" t="s">
        <v>168</v>
      </c>
      <c r="G41" s="378" t="s">
        <v>169</v>
      </c>
      <c r="H41" s="385" t="s">
        <v>75</v>
      </c>
      <c r="I41" s="379">
        <v>3.5</v>
      </c>
      <c r="J41" s="385" t="s">
        <v>82</v>
      </c>
      <c r="K41" s="385"/>
      <c r="L41" s="385"/>
      <c r="M41" s="385">
        <v>136</v>
      </c>
      <c r="N41" s="385">
        <v>0</v>
      </c>
      <c r="O41" s="385">
        <v>0</v>
      </c>
      <c r="P41" s="385">
        <v>136</v>
      </c>
      <c r="Q41" s="385">
        <v>0</v>
      </c>
      <c r="R41" s="385">
        <v>0</v>
      </c>
      <c r="S41" s="385">
        <v>0</v>
      </c>
      <c r="T41" s="385">
        <v>136</v>
      </c>
      <c r="U41" s="385">
        <v>0</v>
      </c>
      <c r="V41" s="385">
        <v>105</v>
      </c>
      <c r="W41" s="385"/>
      <c r="X41" s="387"/>
      <c r="Y41" s="387"/>
      <c r="Z41" s="388"/>
      <c r="AA41" s="389">
        <v>1</v>
      </c>
    </row>
    <row r="42" spans="1:27" ht="90" x14ac:dyDescent="0.25">
      <c r="A42" s="374">
        <v>32</v>
      </c>
      <c r="B42" s="394" t="s">
        <v>71</v>
      </c>
      <c r="C42" s="394" t="s">
        <v>53</v>
      </c>
      <c r="D42" s="394" t="s">
        <v>72</v>
      </c>
      <c r="E42" s="394" t="s">
        <v>73</v>
      </c>
      <c r="F42" s="394" t="s">
        <v>170</v>
      </c>
      <c r="G42" s="397" t="s">
        <v>171</v>
      </c>
      <c r="H42" s="394" t="s">
        <v>45</v>
      </c>
      <c r="I42" s="394">
        <v>11.333</v>
      </c>
      <c r="J42" s="385" t="s">
        <v>82</v>
      </c>
      <c r="K42" s="394"/>
      <c r="L42" s="394"/>
      <c r="M42" s="394">
        <v>165</v>
      </c>
      <c r="N42" s="394">
        <v>0</v>
      </c>
      <c r="O42" s="394">
        <v>0</v>
      </c>
      <c r="P42" s="394">
        <v>165</v>
      </c>
      <c r="Q42" s="394">
        <v>0</v>
      </c>
      <c r="R42" s="394">
        <v>0</v>
      </c>
      <c r="S42" s="394">
        <v>0</v>
      </c>
      <c r="T42" s="394">
        <v>165</v>
      </c>
      <c r="U42" s="394">
        <v>0</v>
      </c>
      <c r="V42" s="394">
        <v>65</v>
      </c>
      <c r="W42" s="394"/>
      <c r="X42" s="63" t="s">
        <v>172</v>
      </c>
      <c r="Y42" s="397" t="s">
        <v>109</v>
      </c>
      <c r="Z42" s="394" t="s">
        <v>46</v>
      </c>
      <c r="AA42" s="394">
        <v>0</v>
      </c>
    </row>
    <row r="43" spans="1:27" ht="45" x14ac:dyDescent="0.25">
      <c r="A43" s="374">
        <v>33</v>
      </c>
      <c r="B43" s="394" t="s">
        <v>71</v>
      </c>
      <c r="C43" s="394" t="s">
        <v>53</v>
      </c>
      <c r="D43" s="394" t="s">
        <v>125</v>
      </c>
      <c r="E43" s="394" t="s">
        <v>73</v>
      </c>
      <c r="F43" s="394" t="s">
        <v>173</v>
      </c>
      <c r="G43" s="394" t="s">
        <v>174</v>
      </c>
      <c r="H43" s="394" t="s">
        <v>45</v>
      </c>
      <c r="I43" s="398">
        <v>1</v>
      </c>
      <c r="J43" s="385" t="s">
        <v>82</v>
      </c>
      <c r="K43" s="394"/>
      <c r="L43" s="394"/>
      <c r="M43" s="394">
        <v>63</v>
      </c>
      <c r="N43" s="394">
        <v>0</v>
      </c>
      <c r="O43" s="394">
        <v>0</v>
      </c>
      <c r="P43" s="394">
        <v>63</v>
      </c>
      <c r="Q43" s="394">
        <v>0</v>
      </c>
      <c r="R43" s="394">
        <v>0</v>
      </c>
      <c r="S43" s="394">
        <v>0</v>
      </c>
      <c r="T43" s="394">
        <v>63</v>
      </c>
      <c r="U43" s="394">
        <v>0</v>
      </c>
      <c r="V43" s="394">
        <v>54</v>
      </c>
      <c r="W43" s="394"/>
      <c r="X43" s="63" t="s">
        <v>175</v>
      </c>
      <c r="Y43" s="394" t="s">
        <v>70</v>
      </c>
      <c r="Z43" s="394" t="s">
        <v>46</v>
      </c>
      <c r="AA43" s="394">
        <v>1</v>
      </c>
    </row>
    <row r="44" spans="1:27" ht="45" x14ac:dyDescent="0.25">
      <c r="A44" s="374">
        <v>34</v>
      </c>
      <c r="B44" s="394" t="s">
        <v>39</v>
      </c>
      <c r="C44" s="394" t="s">
        <v>147</v>
      </c>
      <c r="D44" s="394" t="s">
        <v>148</v>
      </c>
      <c r="E44" s="394" t="s">
        <v>42</v>
      </c>
      <c r="F44" s="394" t="s">
        <v>176</v>
      </c>
      <c r="G44" s="394" t="s">
        <v>177</v>
      </c>
      <c r="H44" s="394" t="s">
        <v>45</v>
      </c>
      <c r="I44" s="394">
        <v>0.47</v>
      </c>
      <c r="J44" s="385" t="s">
        <v>82</v>
      </c>
      <c r="K44" s="394"/>
      <c r="L44" s="394"/>
      <c r="M44" s="394">
        <v>44</v>
      </c>
      <c r="N44" s="394">
        <v>0</v>
      </c>
      <c r="O44" s="394">
        <v>0</v>
      </c>
      <c r="P44" s="394">
        <v>10</v>
      </c>
      <c r="Q44" s="394">
        <v>0</v>
      </c>
      <c r="R44" s="394">
        <v>0</v>
      </c>
      <c r="S44" s="394">
        <v>10</v>
      </c>
      <c r="T44" s="394">
        <v>0</v>
      </c>
      <c r="U44" s="394">
        <v>34</v>
      </c>
      <c r="V44" s="394">
        <v>55</v>
      </c>
      <c r="W44" s="394"/>
      <c r="X44" s="63" t="s">
        <v>178</v>
      </c>
      <c r="Y44" s="394" t="s">
        <v>70</v>
      </c>
      <c r="Z44" s="394" t="s">
        <v>46</v>
      </c>
      <c r="AA44" s="394">
        <v>1</v>
      </c>
    </row>
    <row r="45" spans="1:27" ht="45" x14ac:dyDescent="0.25">
      <c r="A45" s="374">
        <v>35</v>
      </c>
      <c r="B45" s="394" t="s">
        <v>71</v>
      </c>
      <c r="C45" s="394" t="s">
        <v>53</v>
      </c>
      <c r="D45" s="394" t="s">
        <v>179</v>
      </c>
      <c r="E45" s="394" t="s">
        <v>73</v>
      </c>
      <c r="F45" s="394" t="s">
        <v>180</v>
      </c>
      <c r="G45" s="397" t="s">
        <v>181</v>
      </c>
      <c r="H45" s="394" t="s">
        <v>45</v>
      </c>
      <c r="I45" s="394">
        <v>6.1660000000000004</v>
      </c>
      <c r="J45" s="385" t="s">
        <v>82</v>
      </c>
      <c r="K45" s="394"/>
      <c r="L45" s="394"/>
      <c r="M45" s="394">
        <v>1</v>
      </c>
      <c r="N45" s="394">
        <v>0</v>
      </c>
      <c r="O45" s="394">
        <v>0</v>
      </c>
      <c r="P45" s="394">
        <v>1</v>
      </c>
      <c r="Q45" s="394">
        <v>0</v>
      </c>
      <c r="R45" s="394">
        <v>0</v>
      </c>
      <c r="S45" s="394">
        <v>0</v>
      </c>
      <c r="T45" s="394">
        <v>1</v>
      </c>
      <c r="U45" s="394">
        <v>0</v>
      </c>
      <c r="V45" s="394">
        <v>6</v>
      </c>
      <c r="W45" s="394"/>
      <c r="X45" s="63" t="s">
        <v>182</v>
      </c>
      <c r="Y45" s="394" t="s">
        <v>183</v>
      </c>
      <c r="Z45" s="399" t="s">
        <v>46</v>
      </c>
      <c r="AA45" s="394">
        <v>1</v>
      </c>
    </row>
    <row r="46" spans="1:27" ht="45" x14ac:dyDescent="0.25">
      <c r="A46" s="374">
        <v>36</v>
      </c>
      <c r="B46" s="394" t="s">
        <v>39</v>
      </c>
      <c r="C46" s="394" t="s">
        <v>147</v>
      </c>
      <c r="D46" s="394" t="s">
        <v>148</v>
      </c>
      <c r="E46" s="394" t="s">
        <v>42</v>
      </c>
      <c r="F46" s="394" t="s">
        <v>184</v>
      </c>
      <c r="G46" s="394" t="s">
        <v>185</v>
      </c>
      <c r="H46" s="394" t="s">
        <v>45</v>
      </c>
      <c r="I46" s="394">
        <v>0.17</v>
      </c>
      <c r="J46" s="385" t="s">
        <v>82</v>
      </c>
      <c r="K46" s="394"/>
      <c r="L46" s="394"/>
      <c r="M46" s="394">
        <v>44</v>
      </c>
      <c r="N46" s="394">
        <v>0</v>
      </c>
      <c r="O46" s="394">
        <v>0</v>
      </c>
      <c r="P46" s="394">
        <v>10</v>
      </c>
      <c r="Q46" s="394">
        <v>0</v>
      </c>
      <c r="R46" s="394">
        <v>0</v>
      </c>
      <c r="S46" s="394">
        <v>10</v>
      </c>
      <c r="T46" s="394">
        <v>0</v>
      </c>
      <c r="U46" s="394">
        <v>34</v>
      </c>
      <c r="V46" s="394">
        <v>33</v>
      </c>
      <c r="W46" s="394"/>
      <c r="X46" s="63" t="s">
        <v>186</v>
      </c>
      <c r="Y46" s="394" t="s">
        <v>183</v>
      </c>
      <c r="Z46" s="394" t="s">
        <v>46</v>
      </c>
      <c r="AA46" s="394">
        <v>1</v>
      </c>
    </row>
    <row r="47" spans="1:27" ht="60" x14ac:dyDescent="0.25">
      <c r="A47" s="374">
        <v>37</v>
      </c>
      <c r="B47" s="396" t="s">
        <v>47</v>
      </c>
      <c r="C47" s="394" t="s">
        <v>53</v>
      </c>
      <c r="D47" s="394" t="s">
        <v>113</v>
      </c>
      <c r="E47" s="394" t="s">
        <v>42</v>
      </c>
      <c r="F47" s="394" t="s">
        <v>187</v>
      </c>
      <c r="G47" s="394" t="s">
        <v>188</v>
      </c>
      <c r="H47" s="394" t="s">
        <v>45</v>
      </c>
      <c r="I47" s="394">
        <v>0.32</v>
      </c>
      <c r="J47" s="385" t="s">
        <v>82</v>
      </c>
      <c r="K47" s="394"/>
      <c r="L47" s="394"/>
      <c r="M47" s="394">
        <v>56</v>
      </c>
      <c r="N47" s="394">
        <v>0</v>
      </c>
      <c r="O47" s="394">
        <v>0</v>
      </c>
      <c r="P47" s="394">
        <v>56</v>
      </c>
      <c r="Q47" s="394">
        <v>0</v>
      </c>
      <c r="R47" s="394">
        <v>0</v>
      </c>
      <c r="S47" s="394">
        <v>0</v>
      </c>
      <c r="T47" s="394">
        <v>56</v>
      </c>
      <c r="U47" s="394">
        <v>0</v>
      </c>
      <c r="V47" s="394">
        <v>12</v>
      </c>
      <c r="W47" s="394"/>
      <c r="X47" s="63" t="s">
        <v>189</v>
      </c>
      <c r="Y47" s="394" t="s">
        <v>183</v>
      </c>
      <c r="Z47" s="399" t="s">
        <v>46</v>
      </c>
      <c r="AA47" s="394">
        <v>1</v>
      </c>
    </row>
    <row r="48" spans="1:27" ht="60" x14ac:dyDescent="0.25">
      <c r="A48" s="374">
        <v>38</v>
      </c>
      <c r="B48" s="400" t="s">
        <v>47</v>
      </c>
      <c r="C48" s="400" t="s">
        <v>53</v>
      </c>
      <c r="D48" s="400" t="s">
        <v>113</v>
      </c>
      <c r="E48" s="400" t="s">
        <v>42</v>
      </c>
      <c r="F48" s="400" t="s">
        <v>197</v>
      </c>
      <c r="G48" s="400" t="s">
        <v>198</v>
      </c>
      <c r="H48" s="400" t="s">
        <v>45</v>
      </c>
      <c r="I48" s="400">
        <v>4.75</v>
      </c>
      <c r="J48" s="400" t="s">
        <v>74</v>
      </c>
      <c r="K48" s="400"/>
      <c r="L48" s="400"/>
      <c r="M48" s="400">
        <v>82</v>
      </c>
      <c r="N48" s="400">
        <v>0</v>
      </c>
      <c r="O48" s="400">
        <v>0</v>
      </c>
      <c r="P48" s="400">
        <v>82</v>
      </c>
      <c r="Q48" s="400">
        <v>0</v>
      </c>
      <c r="R48" s="400">
        <v>0</v>
      </c>
      <c r="S48" s="400">
        <v>0</v>
      </c>
      <c r="T48" s="400">
        <v>82</v>
      </c>
      <c r="U48" s="400">
        <v>0</v>
      </c>
      <c r="V48" s="400">
        <v>44</v>
      </c>
      <c r="W48" s="400"/>
      <c r="X48" s="401" t="s">
        <v>199</v>
      </c>
      <c r="Y48" s="400" t="s">
        <v>183</v>
      </c>
      <c r="Z48" s="400" t="s">
        <v>46</v>
      </c>
      <c r="AA48" s="400">
        <v>1</v>
      </c>
    </row>
    <row r="49" spans="1:27" ht="60" x14ac:dyDescent="0.25">
      <c r="A49" s="374">
        <v>39</v>
      </c>
      <c r="B49" s="400" t="s">
        <v>47</v>
      </c>
      <c r="C49" s="400" t="s">
        <v>40</v>
      </c>
      <c r="D49" s="400" t="s">
        <v>200</v>
      </c>
      <c r="E49" s="400" t="s">
        <v>73</v>
      </c>
      <c r="F49" s="400" t="s">
        <v>201</v>
      </c>
      <c r="G49" s="400" t="s">
        <v>298</v>
      </c>
      <c r="H49" s="400" t="s">
        <v>45</v>
      </c>
      <c r="I49" s="400">
        <v>2</v>
      </c>
      <c r="J49" s="400" t="s">
        <v>74</v>
      </c>
      <c r="K49" s="400"/>
      <c r="L49" s="400"/>
      <c r="M49" s="400">
        <v>9</v>
      </c>
      <c r="N49" s="400">
        <v>0</v>
      </c>
      <c r="O49" s="400">
        <v>0</v>
      </c>
      <c r="P49" s="400">
        <v>7</v>
      </c>
      <c r="Q49" s="400">
        <v>0</v>
      </c>
      <c r="R49" s="400">
        <v>0</v>
      </c>
      <c r="S49" s="400">
        <v>7</v>
      </c>
      <c r="T49" s="400">
        <v>0</v>
      </c>
      <c r="U49" s="400">
        <v>2</v>
      </c>
      <c r="V49" s="400">
        <v>22</v>
      </c>
      <c r="W49" s="400"/>
      <c r="X49" s="401" t="s">
        <v>202</v>
      </c>
      <c r="Y49" s="400" t="s">
        <v>183</v>
      </c>
      <c r="Z49" s="400" t="s">
        <v>46</v>
      </c>
      <c r="AA49" s="400">
        <v>1</v>
      </c>
    </row>
    <row r="50" spans="1:27" ht="60" x14ac:dyDescent="0.25">
      <c r="A50" s="374">
        <v>40</v>
      </c>
      <c r="B50" s="400" t="s">
        <v>47</v>
      </c>
      <c r="C50" s="400" t="s">
        <v>40</v>
      </c>
      <c r="D50" s="400" t="s">
        <v>203</v>
      </c>
      <c r="E50" s="400" t="s">
        <v>73</v>
      </c>
      <c r="F50" s="400" t="s">
        <v>204</v>
      </c>
      <c r="G50" s="400" t="s">
        <v>205</v>
      </c>
      <c r="H50" s="400" t="s">
        <v>45</v>
      </c>
      <c r="I50" s="400">
        <v>20.116</v>
      </c>
      <c r="J50" s="400" t="s">
        <v>74</v>
      </c>
      <c r="K50" s="400"/>
      <c r="L50" s="400"/>
      <c r="M50" s="400">
        <v>7</v>
      </c>
      <c r="N50" s="400">
        <v>0</v>
      </c>
      <c r="O50" s="400">
        <v>0</v>
      </c>
      <c r="P50" s="400">
        <v>7</v>
      </c>
      <c r="Q50" s="400">
        <v>0</v>
      </c>
      <c r="R50" s="400">
        <v>0</v>
      </c>
      <c r="S50" s="400">
        <v>7</v>
      </c>
      <c r="T50" s="400">
        <v>0</v>
      </c>
      <c r="U50" s="400">
        <v>0</v>
      </c>
      <c r="V50" s="400">
        <v>22</v>
      </c>
      <c r="W50" s="400"/>
      <c r="X50" s="401" t="s">
        <v>206</v>
      </c>
      <c r="Y50" s="400" t="s">
        <v>183</v>
      </c>
      <c r="Z50" s="400" t="s">
        <v>46</v>
      </c>
      <c r="AA50" s="400">
        <v>1</v>
      </c>
    </row>
    <row r="51" spans="1:27" ht="60" x14ac:dyDescent="0.25">
      <c r="A51" s="374">
        <v>41</v>
      </c>
      <c r="B51" s="400" t="s">
        <v>47</v>
      </c>
      <c r="C51" s="400" t="s">
        <v>40</v>
      </c>
      <c r="D51" s="400" t="s">
        <v>207</v>
      </c>
      <c r="E51" s="400" t="s">
        <v>73</v>
      </c>
      <c r="F51" s="400" t="s">
        <v>208</v>
      </c>
      <c r="G51" s="401" t="s">
        <v>209</v>
      </c>
      <c r="H51" s="400" t="s">
        <v>45</v>
      </c>
      <c r="I51" s="402">
        <v>3</v>
      </c>
      <c r="J51" s="400" t="s">
        <v>74</v>
      </c>
      <c r="K51" s="400"/>
      <c r="L51" s="400"/>
      <c r="M51" s="400">
        <v>45</v>
      </c>
      <c r="N51" s="400">
        <v>0</v>
      </c>
      <c r="O51" s="400">
        <v>0</v>
      </c>
      <c r="P51" s="400">
        <v>45</v>
      </c>
      <c r="Q51" s="400">
        <v>0</v>
      </c>
      <c r="R51" s="400">
        <v>0</v>
      </c>
      <c r="S51" s="400">
        <v>0</v>
      </c>
      <c r="T51" s="400">
        <v>45</v>
      </c>
      <c r="U51" s="400">
        <v>0</v>
      </c>
      <c r="V51" s="400">
        <v>24</v>
      </c>
      <c r="W51" s="400"/>
      <c r="X51" s="401" t="s">
        <v>210</v>
      </c>
      <c r="Y51" s="400" t="s">
        <v>109</v>
      </c>
      <c r="Z51" s="400" t="s">
        <v>46</v>
      </c>
      <c r="AA51" s="400">
        <v>0</v>
      </c>
    </row>
    <row r="52" spans="1:27" ht="90" x14ac:dyDescent="0.25">
      <c r="A52" s="374">
        <v>42</v>
      </c>
      <c r="B52" s="400" t="s">
        <v>71</v>
      </c>
      <c r="C52" s="400" t="s">
        <v>53</v>
      </c>
      <c r="D52" s="400" t="s">
        <v>72</v>
      </c>
      <c r="E52" s="400" t="s">
        <v>73</v>
      </c>
      <c r="F52" s="400" t="s">
        <v>211</v>
      </c>
      <c r="G52" s="401" t="s">
        <v>212</v>
      </c>
      <c r="H52" s="400" t="s">
        <v>45</v>
      </c>
      <c r="I52" s="400">
        <v>11.75</v>
      </c>
      <c r="J52" s="400" t="s">
        <v>74</v>
      </c>
      <c r="K52" s="400"/>
      <c r="L52" s="400"/>
      <c r="M52" s="400">
        <v>165</v>
      </c>
      <c r="N52" s="400">
        <v>0</v>
      </c>
      <c r="O52" s="400">
        <v>0</v>
      </c>
      <c r="P52" s="400">
        <v>165</v>
      </c>
      <c r="Q52" s="400">
        <v>0</v>
      </c>
      <c r="R52" s="400">
        <v>0</v>
      </c>
      <c r="S52" s="400">
        <v>0</v>
      </c>
      <c r="T52" s="400">
        <v>165</v>
      </c>
      <c r="U52" s="400">
        <v>0</v>
      </c>
      <c r="V52" s="400">
        <v>87</v>
      </c>
      <c r="W52" s="400"/>
      <c r="X52" s="401" t="s">
        <v>213</v>
      </c>
      <c r="Y52" s="400" t="s">
        <v>109</v>
      </c>
      <c r="Z52" s="400" t="s">
        <v>46</v>
      </c>
      <c r="AA52" s="400">
        <v>0</v>
      </c>
    </row>
    <row r="53" spans="1:27" ht="60" x14ac:dyDescent="0.25">
      <c r="A53" s="374">
        <v>43</v>
      </c>
      <c r="B53" s="400" t="s">
        <v>47</v>
      </c>
      <c r="C53" s="400" t="s">
        <v>40</v>
      </c>
      <c r="D53" s="400" t="s">
        <v>203</v>
      </c>
      <c r="E53" s="400" t="s">
        <v>73</v>
      </c>
      <c r="F53" s="400" t="s">
        <v>214</v>
      </c>
      <c r="G53" s="400" t="s">
        <v>215</v>
      </c>
      <c r="H53" s="400" t="s">
        <v>45</v>
      </c>
      <c r="I53" s="400">
        <v>6.1159999999999997</v>
      </c>
      <c r="J53" s="400" t="s">
        <v>74</v>
      </c>
      <c r="K53" s="400"/>
      <c r="L53" s="400"/>
      <c r="M53" s="400">
        <v>7</v>
      </c>
      <c r="N53" s="400">
        <v>0</v>
      </c>
      <c r="O53" s="400">
        <v>0</v>
      </c>
      <c r="P53" s="400">
        <v>7</v>
      </c>
      <c r="Q53" s="400">
        <v>0</v>
      </c>
      <c r="R53" s="400">
        <v>0</v>
      </c>
      <c r="S53" s="400">
        <v>7</v>
      </c>
      <c r="T53" s="400">
        <v>0</v>
      </c>
      <c r="U53" s="400">
        <v>0</v>
      </c>
      <c r="V53" s="400">
        <v>21</v>
      </c>
      <c r="W53" s="400"/>
      <c r="X53" s="401" t="s">
        <v>216</v>
      </c>
      <c r="Y53" s="400" t="s">
        <v>183</v>
      </c>
      <c r="Z53" s="400" t="s">
        <v>46</v>
      </c>
      <c r="AA53" s="400">
        <v>1</v>
      </c>
    </row>
    <row r="54" spans="1:27" ht="60" x14ac:dyDescent="0.25">
      <c r="A54" s="374">
        <v>44</v>
      </c>
      <c r="B54" s="400" t="s">
        <v>47</v>
      </c>
      <c r="C54" s="400" t="s">
        <v>40</v>
      </c>
      <c r="D54" s="400" t="s">
        <v>217</v>
      </c>
      <c r="E54" s="400" t="s">
        <v>73</v>
      </c>
      <c r="F54" s="400" t="s">
        <v>218</v>
      </c>
      <c r="G54" s="400" t="s">
        <v>219</v>
      </c>
      <c r="H54" s="400" t="s">
        <v>75</v>
      </c>
      <c r="I54" s="402">
        <v>3</v>
      </c>
      <c r="J54" s="400" t="s">
        <v>74</v>
      </c>
      <c r="K54" s="400"/>
      <c r="L54" s="400"/>
      <c r="M54" s="400">
        <v>1</v>
      </c>
      <c r="N54" s="400">
        <v>0</v>
      </c>
      <c r="O54" s="400">
        <v>0</v>
      </c>
      <c r="P54" s="400">
        <v>1</v>
      </c>
      <c r="Q54" s="400">
        <v>0</v>
      </c>
      <c r="R54" s="400">
        <v>0</v>
      </c>
      <c r="S54" s="400">
        <v>0</v>
      </c>
      <c r="T54" s="400">
        <v>1</v>
      </c>
      <c r="U54" s="400">
        <v>0</v>
      </c>
      <c r="V54" s="400">
        <v>12</v>
      </c>
      <c r="W54" s="400"/>
      <c r="X54" s="400"/>
      <c r="Y54" s="400"/>
      <c r="Z54" s="400"/>
      <c r="AA54" s="400">
        <v>1</v>
      </c>
    </row>
    <row r="55" spans="1:27" ht="60" x14ac:dyDescent="0.25">
      <c r="A55" s="374">
        <v>45</v>
      </c>
      <c r="B55" s="400" t="s">
        <v>47</v>
      </c>
      <c r="C55" s="400" t="s">
        <v>40</v>
      </c>
      <c r="D55" s="400" t="s">
        <v>203</v>
      </c>
      <c r="E55" s="400" t="s">
        <v>73</v>
      </c>
      <c r="F55" s="400" t="s">
        <v>220</v>
      </c>
      <c r="G55" s="400" t="s">
        <v>221</v>
      </c>
      <c r="H55" s="400" t="s">
        <v>45</v>
      </c>
      <c r="I55" s="402">
        <v>5</v>
      </c>
      <c r="J55" s="400" t="s">
        <v>74</v>
      </c>
      <c r="K55" s="400"/>
      <c r="L55" s="400"/>
      <c r="M55" s="400">
        <v>7</v>
      </c>
      <c r="N55" s="400">
        <v>0</v>
      </c>
      <c r="O55" s="400">
        <v>0</v>
      </c>
      <c r="P55" s="400">
        <v>7</v>
      </c>
      <c r="Q55" s="400">
        <v>0</v>
      </c>
      <c r="R55" s="400">
        <v>0</v>
      </c>
      <c r="S55" s="400">
        <v>7</v>
      </c>
      <c r="T55" s="400">
        <v>0</v>
      </c>
      <c r="U55" s="400">
        <v>0</v>
      </c>
      <c r="V55" s="400">
        <v>16</v>
      </c>
      <c r="W55" s="400"/>
      <c r="X55" s="401" t="s">
        <v>222</v>
      </c>
      <c r="Y55" s="400" t="s">
        <v>183</v>
      </c>
      <c r="Z55" s="400" t="s">
        <v>46</v>
      </c>
      <c r="AA55" s="400">
        <v>1</v>
      </c>
    </row>
    <row r="56" spans="1:27" ht="45" x14ac:dyDescent="0.25">
      <c r="A56" s="374">
        <v>46</v>
      </c>
      <c r="B56" s="400" t="s">
        <v>71</v>
      </c>
      <c r="C56" s="400" t="s">
        <v>53</v>
      </c>
      <c r="D56" s="400" t="s">
        <v>125</v>
      </c>
      <c r="E56" s="400" t="s">
        <v>73</v>
      </c>
      <c r="F56" s="400" t="s">
        <v>223</v>
      </c>
      <c r="G56" s="400" t="s">
        <v>224</v>
      </c>
      <c r="H56" s="400" t="s">
        <v>45</v>
      </c>
      <c r="I56" s="400">
        <v>0.95</v>
      </c>
      <c r="J56" s="400" t="s">
        <v>74</v>
      </c>
      <c r="K56" s="400"/>
      <c r="L56" s="400"/>
      <c r="M56" s="400">
        <v>63</v>
      </c>
      <c r="N56" s="400">
        <v>0</v>
      </c>
      <c r="O56" s="400">
        <v>0</v>
      </c>
      <c r="P56" s="400">
        <v>63</v>
      </c>
      <c r="Q56" s="400">
        <v>0</v>
      </c>
      <c r="R56" s="400">
        <v>0</v>
      </c>
      <c r="S56" s="400">
        <v>0</v>
      </c>
      <c r="T56" s="400">
        <v>63</v>
      </c>
      <c r="U56" s="400">
        <v>0</v>
      </c>
      <c r="V56" s="400">
        <v>8</v>
      </c>
      <c r="W56" s="400"/>
      <c r="X56" s="401" t="s">
        <v>225</v>
      </c>
      <c r="Y56" s="400" t="s">
        <v>183</v>
      </c>
      <c r="Z56" s="400" t="s">
        <v>46</v>
      </c>
      <c r="AA56" s="400">
        <v>1</v>
      </c>
    </row>
    <row r="57" spans="1:27" ht="90" x14ac:dyDescent="0.25">
      <c r="A57" s="374">
        <v>47</v>
      </c>
      <c r="B57" s="400" t="s">
        <v>71</v>
      </c>
      <c r="C57" s="400" t="s">
        <v>53</v>
      </c>
      <c r="D57" s="400" t="s">
        <v>72</v>
      </c>
      <c r="E57" s="400" t="s">
        <v>73</v>
      </c>
      <c r="F57" s="400" t="s">
        <v>226</v>
      </c>
      <c r="G57" s="401" t="s">
        <v>227</v>
      </c>
      <c r="H57" s="400" t="s">
        <v>45</v>
      </c>
      <c r="I57" s="400">
        <v>5.3330000000000002</v>
      </c>
      <c r="J57" s="400" t="s">
        <v>74</v>
      </c>
      <c r="K57" s="400"/>
      <c r="L57" s="400"/>
      <c r="M57" s="400">
        <v>165</v>
      </c>
      <c r="N57" s="400">
        <v>0</v>
      </c>
      <c r="O57" s="400">
        <v>0</v>
      </c>
      <c r="P57" s="400">
        <v>165</v>
      </c>
      <c r="Q57" s="400">
        <v>0</v>
      </c>
      <c r="R57" s="400">
        <v>0</v>
      </c>
      <c r="S57" s="400">
        <v>0</v>
      </c>
      <c r="T57" s="400">
        <v>165</v>
      </c>
      <c r="U57" s="400">
        <v>0</v>
      </c>
      <c r="V57" s="400">
        <v>91</v>
      </c>
      <c r="W57" s="400"/>
      <c r="X57" s="401" t="s">
        <v>228</v>
      </c>
      <c r="Y57" s="400" t="s">
        <v>109</v>
      </c>
      <c r="Z57" s="400" t="s">
        <v>46</v>
      </c>
      <c r="AA57" s="400">
        <v>0</v>
      </c>
    </row>
    <row r="58" spans="1:27" ht="45" x14ac:dyDescent="0.25">
      <c r="A58" s="374">
        <v>48</v>
      </c>
      <c r="B58" s="400" t="s">
        <v>71</v>
      </c>
      <c r="C58" s="400" t="s">
        <v>53</v>
      </c>
      <c r="D58" s="400" t="s">
        <v>125</v>
      </c>
      <c r="E58" s="400" t="s">
        <v>73</v>
      </c>
      <c r="F58" s="400" t="s">
        <v>229</v>
      </c>
      <c r="G58" s="400" t="s">
        <v>230</v>
      </c>
      <c r="H58" s="400" t="s">
        <v>45</v>
      </c>
      <c r="I58" s="400">
        <v>1.03</v>
      </c>
      <c r="J58" s="400" t="s">
        <v>74</v>
      </c>
      <c r="K58" s="400"/>
      <c r="L58" s="400"/>
      <c r="M58" s="400">
        <v>63</v>
      </c>
      <c r="N58" s="400">
        <v>0</v>
      </c>
      <c r="O58" s="400">
        <v>0</v>
      </c>
      <c r="P58" s="400">
        <v>63</v>
      </c>
      <c r="Q58" s="400">
        <v>0</v>
      </c>
      <c r="R58" s="400">
        <v>0</v>
      </c>
      <c r="S58" s="400">
        <v>0</v>
      </c>
      <c r="T58" s="400">
        <v>63</v>
      </c>
      <c r="U58" s="400">
        <v>0</v>
      </c>
      <c r="V58" s="400">
        <v>22</v>
      </c>
      <c r="W58" s="400"/>
      <c r="X58" s="401" t="s">
        <v>231</v>
      </c>
      <c r="Y58" s="400" t="s">
        <v>183</v>
      </c>
      <c r="Z58" s="400" t="s">
        <v>46</v>
      </c>
      <c r="AA58" s="400">
        <v>1</v>
      </c>
    </row>
    <row r="59" spans="1:27" ht="45" x14ac:dyDescent="0.25">
      <c r="A59" s="374">
        <v>49</v>
      </c>
      <c r="B59" s="400" t="s">
        <v>71</v>
      </c>
      <c r="C59" s="400" t="s">
        <v>53</v>
      </c>
      <c r="D59" s="400" t="s">
        <v>125</v>
      </c>
      <c r="E59" s="400" t="s">
        <v>73</v>
      </c>
      <c r="F59" s="401" t="s">
        <v>297</v>
      </c>
      <c r="G59" s="401" t="s">
        <v>232</v>
      </c>
      <c r="H59" s="400" t="s">
        <v>45</v>
      </c>
      <c r="I59" s="400">
        <v>1.7829999999999999</v>
      </c>
      <c r="J59" s="400" t="s">
        <v>74</v>
      </c>
      <c r="K59" s="400"/>
      <c r="L59" s="400"/>
      <c r="M59" s="400">
        <v>63</v>
      </c>
      <c r="N59" s="400">
        <v>0</v>
      </c>
      <c r="O59" s="400">
        <v>0</v>
      </c>
      <c r="P59" s="400">
        <v>63</v>
      </c>
      <c r="Q59" s="400">
        <v>0</v>
      </c>
      <c r="R59" s="400">
        <v>0</v>
      </c>
      <c r="S59" s="400">
        <v>0</v>
      </c>
      <c r="T59" s="400">
        <v>63</v>
      </c>
      <c r="U59" s="400">
        <v>0</v>
      </c>
      <c r="V59" s="400">
        <v>21</v>
      </c>
      <c r="W59" s="400"/>
      <c r="X59" s="401" t="s">
        <v>233</v>
      </c>
      <c r="Y59" s="400" t="s">
        <v>183</v>
      </c>
      <c r="Z59" s="400" t="s">
        <v>46</v>
      </c>
      <c r="AA59" s="400">
        <v>1</v>
      </c>
    </row>
    <row r="60" spans="1:27" ht="90" x14ac:dyDescent="0.25">
      <c r="A60" s="374">
        <v>50</v>
      </c>
      <c r="B60" s="400" t="s">
        <v>234</v>
      </c>
      <c r="C60" s="400" t="s">
        <v>53</v>
      </c>
      <c r="D60" s="400" t="s">
        <v>235</v>
      </c>
      <c r="E60" s="400" t="s">
        <v>236</v>
      </c>
      <c r="F60" s="400" t="s">
        <v>237</v>
      </c>
      <c r="G60" s="401" t="s">
        <v>238</v>
      </c>
      <c r="H60" s="400" t="s">
        <v>45</v>
      </c>
      <c r="I60" s="400">
        <v>5.4160000000000004</v>
      </c>
      <c r="J60" s="401" t="s">
        <v>161</v>
      </c>
      <c r="K60" s="400"/>
      <c r="L60" s="400"/>
      <c r="M60" s="400">
        <v>8</v>
      </c>
      <c r="N60" s="400">
        <v>0</v>
      </c>
      <c r="O60" s="400">
        <v>0</v>
      </c>
      <c r="P60" s="400">
        <v>8</v>
      </c>
      <c r="Q60" s="400">
        <v>0</v>
      </c>
      <c r="R60" s="400">
        <v>0</v>
      </c>
      <c r="S60" s="400">
        <v>8</v>
      </c>
      <c r="T60" s="400">
        <v>0</v>
      </c>
      <c r="U60" s="400">
        <v>0</v>
      </c>
      <c r="V60" s="400">
        <v>12</v>
      </c>
      <c r="W60" s="400"/>
      <c r="X60" s="401" t="s">
        <v>239</v>
      </c>
      <c r="Y60" s="401" t="s">
        <v>109</v>
      </c>
      <c r="Z60" s="400" t="s">
        <v>46</v>
      </c>
      <c r="AA60" s="400">
        <v>0</v>
      </c>
    </row>
    <row r="61" spans="1:27" ht="60" x14ac:dyDescent="0.25">
      <c r="A61" s="374">
        <v>51</v>
      </c>
      <c r="B61" s="400" t="s">
        <v>47</v>
      </c>
      <c r="C61" s="400" t="s">
        <v>48</v>
      </c>
      <c r="D61" s="400" t="s">
        <v>240</v>
      </c>
      <c r="E61" s="400" t="s">
        <v>73</v>
      </c>
      <c r="F61" s="400" t="s">
        <v>241</v>
      </c>
      <c r="G61" s="401" t="s">
        <v>242</v>
      </c>
      <c r="H61" s="400" t="s">
        <v>45</v>
      </c>
      <c r="I61" s="402">
        <v>2.5</v>
      </c>
      <c r="J61" s="400" t="s">
        <v>74</v>
      </c>
      <c r="K61" s="400"/>
      <c r="L61" s="400"/>
      <c r="M61" s="400">
        <v>2</v>
      </c>
      <c r="N61" s="400">
        <v>0</v>
      </c>
      <c r="O61" s="400">
        <v>0</v>
      </c>
      <c r="P61" s="400">
        <v>2</v>
      </c>
      <c r="Q61" s="400">
        <v>0</v>
      </c>
      <c r="R61" s="400">
        <v>0</v>
      </c>
      <c r="S61" s="400">
        <v>0</v>
      </c>
      <c r="T61" s="400">
        <v>2</v>
      </c>
      <c r="U61" s="400">
        <v>0</v>
      </c>
      <c r="V61" s="400">
        <v>6</v>
      </c>
      <c r="W61" s="400"/>
      <c r="X61" s="401" t="s">
        <v>243</v>
      </c>
      <c r="Y61" s="401" t="s">
        <v>109</v>
      </c>
      <c r="Z61" s="400" t="s">
        <v>46</v>
      </c>
      <c r="AA61" s="400">
        <v>0</v>
      </c>
    </row>
    <row r="62" spans="1:27" ht="90" x14ac:dyDescent="0.25">
      <c r="A62" s="374">
        <v>52</v>
      </c>
      <c r="B62" s="400" t="s">
        <v>71</v>
      </c>
      <c r="C62" s="400" t="s">
        <v>53</v>
      </c>
      <c r="D62" s="400" t="s">
        <v>72</v>
      </c>
      <c r="E62" s="400" t="s">
        <v>73</v>
      </c>
      <c r="F62" s="400" t="s">
        <v>244</v>
      </c>
      <c r="G62" s="401" t="s">
        <v>245</v>
      </c>
      <c r="H62" s="400" t="s">
        <v>45</v>
      </c>
      <c r="I62" s="400">
        <v>6.1660000000000004</v>
      </c>
      <c r="J62" s="400" t="s">
        <v>74</v>
      </c>
      <c r="K62" s="400"/>
      <c r="L62" s="400"/>
      <c r="M62" s="400">
        <v>165</v>
      </c>
      <c r="N62" s="400">
        <v>0</v>
      </c>
      <c r="O62" s="400">
        <v>0</v>
      </c>
      <c r="P62" s="400">
        <v>165</v>
      </c>
      <c r="Q62" s="400">
        <v>0</v>
      </c>
      <c r="R62" s="400">
        <v>0</v>
      </c>
      <c r="S62" s="400">
        <v>0</v>
      </c>
      <c r="T62" s="400">
        <v>165</v>
      </c>
      <c r="U62" s="400">
        <v>0</v>
      </c>
      <c r="V62" s="400">
        <v>38</v>
      </c>
      <c r="W62" s="400"/>
      <c r="X62" s="401" t="s">
        <v>246</v>
      </c>
      <c r="Y62" s="401" t="s">
        <v>109</v>
      </c>
      <c r="Z62" s="400" t="s">
        <v>46</v>
      </c>
      <c r="AA62" s="400">
        <v>0</v>
      </c>
    </row>
    <row r="63" spans="1:27" ht="75" x14ac:dyDescent="0.25">
      <c r="A63" s="374">
        <v>53</v>
      </c>
      <c r="B63" s="400" t="s">
        <v>47</v>
      </c>
      <c r="C63" s="400" t="s">
        <v>53</v>
      </c>
      <c r="D63" s="400" t="s">
        <v>247</v>
      </c>
      <c r="E63" s="400" t="s">
        <v>42</v>
      </c>
      <c r="F63" s="400" t="s">
        <v>248</v>
      </c>
      <c r="G63" s="401" t="s">
        <v>249</v>
      </c>
      <c r="H63" s="400" t="s">
        <v>45</v>
      </c>
      <c r="I63" s="400">
        <v>14.416</v>
      </c>
      <c r="J63" s="400" t="s">
        <v>74</v>
      </c>
      <c r="K63" s="400"/>
      <c r="L63" s="400"/>
      <c r="M63" s="400">
        <v>35</v>
      </c>
      <c r="N63" s="400">
        <v>0</v>
      </c>
      <c r="O63" s="400">
        <v>0</v>
      </c>
      <c r="P63" s="400">
        <v>35</v>
      </c>
      <c r="Q63" s="400">
        <v>0</v>
      </c>
      <c r="R63" s="400">
        <v>0</v>
      </c>
      <c r="S63" s="400">
        <v>0</v>
      </c>
      <c r="T63" s="400">
        <v>35</v>
      </c>
      <c r="U63" s="400">
        <v>0</v>
      </c>
      <c r="V63" s="400">
        <v>98</v>
      </c>
      <c r="W63" s="400"/>
      <c r="X63" s="401" t="s">
        <v>250</v>
      </c>
      <c r="Y63" s="400" t="s">
        <v>109</v>
      </c>
      <c r="Z63" s="400" t="s">
        <v>46</v>
      </c>
      <c r="AA63" s="400">
        <v>0</v>
      </c>
    </row>
    <row r="64" spans="1:27" ht="60" x14ac:dyDescent="0.25">
      <c r="A64" s="374">
        <v>54</v>
      </c>
      <c r="B64" s="400" t="s">
        <v>47</v>
      </c>
      <c r="C64" s="400" t="s">
        <v>53</v>
      </c>
      <c r="D64" s="400" t="s">
        <v>207</v>
      </c>
      <c r="E64" s="400" t="s">
        <v>73</v>
      </c>
      <c r="F64" s="400" t="s">
        <v>251</v>
      </c>
      <c r="G64" s="401" t="s">
        <v>252</v>
      </c>
      <c r="H64" s="400" t="s">
        <v>45</v>
      </c>
      <c r="I64" s="402">
        <v>2.5</v>
      </c>
      <c r="J64" s="400" t="s">
        <v>74</v>
      </c>
      <c r="K64" s="400"/>
      <c r="L64" s="400"/>
      <c r="M64" s="400">
        <v>45</v>
      </c>
      <c r="N64" s="400">
        <v>0</v>
      </c>
      <c r="O64" s="400">
        <v>0</v>
      </c>
      <c r="P64" s="400">
        <v>45</v>
      </c>
      <c r="Q64" s="400">
        <v>0</v>
      </c>
      <c r="R64" s="400">
        <v>0</v>
      </c>
      <c r="S64" s="400">
        <v>0</v>
      </c>
      <c r="T64" s="400">
        <v>45</v>
      </c>
      <c r="U64" s="400">
        <v>0</v>
      </c>
      <c r="V64" s="400">
        <v>51</v>
      </c>
      <c r="W64" s="400"/>
      <c r="X64" s="401" t="s">
        <v>253</v>
      </c>
      <c r="Y64" s="400" t="s">
        <v>109</v>
      </c>
      <c r="Z64" s="400" t="s">
        <v>46</v>
      </c>
      <c r="AA64" s="400">
        <v>0</v>
      </c>
    </row>
    <row r="65" spans="1:27" ht="45" x14ac:dyDescent="0.25">
      <c r="A65" s="374">
        <v>55</v>
      </c>
      <c r="B65" s="400" t="s">
        <v>71</v>
      </c>
      <c r="C65" s="400" t="s">
        <v>53</v>
      </c>
      <c r="D65" s="400" t="s">
        <v>254</v>
      </c>
      <c r="E65" s="400" t="s">
        <v>73</v>
      </c>
      <c r="F65" s="400" t="s">
        <v>255</v>
      </c>
      <c r="G65" s="400" t="s">
        <v>256</v>
      </c>
      <c r="H65" s="400" t="s">
        <v>45</v>
      </c>
      <c r="I65" s="400">
        <v>0.13</v>
      </c>
      <c r="J65" s="400" t="s">
        <v>74</v>
      </c>
      <c r="K65" s="400"/>
      <c r="L65" s="400"/>
      <c r="M65" s="400">
        <v>57</v>
      </c>
      <c r="N65" s="400">
        <v>0</v>
      </c>
      <c r="O65" s="400">
        <v>0</v>
      </c>
      <c r="P65" s="400">
        <v>57</v>
      </c>
      <c r="Q65" s="400">
        <v>0</v>
      </c>
      <c r="R65" s="400">
        <v>0</v>
      </c>
      <c r="S65" s="400">
        <v>0</v>
      </c>
      <c r="T65" s="400">
        <v>57</v>
      </c>
      <c r="U65" s="400">
        <v>0</v>
      </c>
      <c r="V65" s="400">
        <v>2</v>
      </c>
      <c r="W65" s="400"/>
      <c r="X65" s="401" t="s">
        <v>257</v>
      </c>
      <c r="Y65" s="400" t="s">
        <v>109</v>
      </c>
      <c r="Z65" s="400" t="s">
        <v>46</v>
      </c>
      <c r="AA65" s="400">
        <v>0</v>
      </c>
    </row>
    <row r="66" spans="1:27" ht="60" x14ac:dyDescent="0.25">
      <c r="A66" s="374">
        <v>56</v>
      </c>
      <c r="B66" s="400" t="s">
        <v>47</v>
      </c>
      <c r="C66" s="400" t="s">
        <v>40</v>
      </c>
      <c r="D66" s="400" t="s">
        <v>203</v>
      </c>
      <c r="E66" s="400" t="s">
        <v>73</v>
      </c>
      <c r="F66" s="400" t="s">
        <v>258</v>
      </c>
      <c r="G66" s="400" t="s">
        <v>259</v>
      </c>
      <c r="H66" s="400" t="s">
        <v>45</v>
      </c>
      <c r="I66" s="400">
        <v>1.92</v>
      </c>
      <c r="J66" s="400" t="s">
        <v>74</v>
      </c>
      <c r="K66" s="400"/>
      <c r="L66" s="400"/>
      <c r="M66" s="400">
        <v>7</v>
      </c>
      <c r="N66" s="400">
        <v>0</v>
      </c>
      <c r="O66" s="400">
        <v>0</v>
      </c>
      <c r="P66" s="400">
        <v>7</v>
      </c>
      <c r="Q66" s="400">
        <v>0</v>
      </c>
      <c r="R66" s="400">
        <v>0</v>
      </c>
      <c r="S66" s="400">
        <v>7</v>
      </c>
      <c r="T66" s="400">
        <v>0</v>
      </c>
      <c r="U66" s="400">
        <v>0</v>
      </c>
      <c r="V66" s="400">
        <v>12</v>
      </c>
      <c r="W66" s="400"/>
      <c r="X66" s="401" t="s">
        <v>260</v>
      </c>
      <c r="Y66" s="400" t="s">
        <v>183</v>
      </c>
      <c r="Z66" s="400" t="s">
        <v>46</v>
      </c>
      <c r="AA66" s="400">
        <v>1</v>
      </c>
    </row>
    <row r="67" spans="1:27" ht="45" x14ac:dyDescent="0.25">
      <c r="A67" s="374">
        <v>57</v>
      </c>
      <c r="B67" s="386" t="s">
        <v>71</v>
      </c>
      <c r="C67" s="385" t="s">
        <v>53</v>
      </c>
      <c r="D67" s="385" t="s">
        <v>110</v>
      </c>
      <c r="E67" s="385" t="s">
        <v>73</v>
      </c>
      <c r="F67" s="378" t="s">
        <v>261</v>
      </c>
      <c r="G67" s="378" t="s">
        <v>262</v>
      </c>
      <c r="H67" s="385" t="s">
        <v>75</v>
      </c>
      <c r="I67" s="379">
        <v>3</v>
      </c>
      <c r="J67" s="385" t="s">
        <v>82</v>
      </c>
      <c r="K67" s="385"/>
      <c r="L67" s="385"/>
      <c r="M67" s="385">
        <v>136</v>
      </c>
      <c r="N67" s="385">
        <v>0</v>
      </c>
      <c r="O67" s="385">
        <v>0</v>
      </c>
      <c r="P67" s="385">
        <v>136</v>
      </c>
      <c r="Q67" s="385">
        <v>0</v>
      </c>
      <c r="R67" s="385">
        <v>0</v>
      </c>
      <c r="S67" s="385">
        <v>0</v>
      </c>
      <c r="T67" s="385">
        <v>136</v>
      </c>
      <c r="U67" s="385">
        <v>0</v>
      </c>
      <c r="V67" s="385">
        <v>105</v>
      </c>
      <c r="W67" s="385"/>
      <c r="X67" s="387"/>
      <c r="Y67" s="387"/>
      <c r="Z67" s="388"/>
      <c r="AA67" s="389">
        <v>1</v>
      </c>
    </row>
    <row r="68" spans="1:27" ht="75" x14ac:dyDescent="0.25">
      <c r="A68" s="374">
        <v>58</v>
      </c>
      <c r="B68" s="400" t="s">
        <v>47</v>
      </c>
      <c r="C68" s="400" t="s">
        <v>48</v>
      </c>
      <c r="D68" s="400" t="s">
        <v>263</v>
      </c>
      <c r="E68" s="400" t="s">
        <v>73</v>
      </c>
      <c r="F68" s="400" t="s">
        <v>264</v>
      </c>
      <c r="G68" s="400" t="s">
        <v>265</v>
      </c>
      <c r="H68" s="400" t="s">
        <v>45</v>
      </c>
      <c r="I68" s="400">
        <v>1.57</v>
      </c>
      <c r="J68" s="385" t="s">
        <v>82</v>
      </c>
      <c r="K68" s="400"/>
      <c r="L68" s="400"/>
      <c r="M68" s="400">
        <v>32</v>
      </c>
      <c r="N68" s="400">
        <v>0</v>
      </c>
      <c r="O68" s="400">
        <v>0</v>
      </c>
      <c r="P68" s="400">
        <v>32</v>
      </c>
      <c r="Q68" s="400">
        <v>0</v>
      </c>
      <c r="R68" s="400">
        <v>0</v>
      </c>
      <c r="S68" s="400">
        <v>0</v>
      </c>
      <c r="T68" s="400">
        <v>32</v>
      </c>
      <c r="U68" s="400">
        <v>0</v>
      </c>
      <c r="V68" s="400">
        <v>32</v>
      </c>
      <c r="W68" s="400"/>
      <c r="X68" s="401" t="s">
        <v>266</v>
      </c>
      <c r="Y68" s="400" t="s">
        <v>109</v>
      </c>
      <c r="Z68" s="400" t="s">
        <v>46</v>
      </c>
      <c r="AA68" s="400">
        <v>0</v>
      </c>
    </row>
    <row r="69" spans="1:27" ht="45" x14ac:dyDescent="0.25">
      <c r="A69" s="374">
        <v>59</v>
      </c>
      <c r="B69" s="400" t="s">
        <v>39</v>
      </c>
      <c r="C69" s="400" t="s">
        <v>53</v>
      </c>
      <c r="D69" s="400" t="s">
        <v>267</v>
      </c>
      <c r="E69" s="400" t="s">
        <v>42</v>
      </c>
      <c r="F69" s="400" t="s">
        <v>268</v>
      </c>
      <c r="G69" s="401" t="s">
        <v>269</v>
      </c>
      <c r="H69" s="400" t="s">
        <v>45</v>
      </c>
      <c r="I69" s="402">
        <v>5</v>
      </c>
      <c r="J69" s="385" t="s">
        <v>82</v>
      </c>
      <c r="K69" s="400"/>
      <c r="L69" s="400"/>
      <c r="M69" s="400">
        <v>11</v>
      </c>
      <c r="N69" s="400">
        <v>0</v>
      </c>
      <c r="O69" s="400">
        <v>0</v>
      </c>
      <c r="P69" s="400">
        <v>10</v>
      </c>
      <c r="Q69" s="400">
        <v>0</v>
      </c>
      <c r="R69" s="400">
        <v>0</v>
      </c>
      <c r="S69" s="400">
        <v>0</v>
      </c>
      <c r="T69" s="400">
        <v>10</v>
      </c>
      <c r="U69" s="400">
        <v>1</v>
      </c>
      <c r="V69" s="400">
        <v>21</v>
      </c>
      <c r="W69" s="400"/>
      <c r="X69" s="401" t="s">
        <v>270</v>
      </c>
      <c r="Y69" s="400" t="s">
        <v>57</v>
      </c>
      <c r="Z69" s="400" t="s">
        <v>46</v>
      </c>
      <c r="AA69" s="400">
        <v>0</v>
      </c>
    </row>
    <row r="70" spans="1:27" ht="45" x14ac:dyDescent="0.25">
      <c r="A70" s="374">
        <v>60</v>
      </c>
      <c r="B70" s="400" t="s">
        <v>71</v>
      </c>
      <c r="C70" s="400" t="s">
        <v>53</v>
      </c>
      <c r="D70" s="400" t="s">
        <v>271</v>
      </c>
      <c r="E70" s="400" t="s">
        <v>73</v>
      </c>
      <c r="F70" s="401" t="s">
        <v>272</v>
      </c>
      <c r="G70" s="401" t="s">
        <v>273</v>
      </c>
      <c r="H70" s="401" t="s">
        <v>75</v>
      </c>
      <c r="I70" s="400">
        <v>5.4160000000000004</v>
      </c>
      <c r="J70" s="385" t="s">
        <v>82</v>
      </c>
      <c r="K70" s="400"/>
      <c r="L70" s="400"/>
      <c r="M70" s="400">
        <v>15</v>
      </c>
      <c r="N70" s="400">
        <v>0</v>
      </c>
      <c r="O70" s="400">
        <v>0</v>
      </c>
      <c r="P70" s="400">
        <v>15</v>
      </c>
      <c r="Q70" s="400">
        <v>0</v>
      </c>
      <c r="R70" s="400">
        <v>0</v>
      </c>
      <c r="S70" s="400">
        <v>0</v>
      </c>
      <c r="T70" s="400">
        <v>15</v>
      </c>
      <c r="U70" s="400">
        <v>0</v>
      </c>
      <c r="V70" s="400">
        <v>54</v>
      </c>
      <c r="W70" s="400"/>
      <c r="X70" s="400"/>
      <c r="Y70" s="400"/>
      <c r="Z70" s="400"/>
      <c r="AA70" s="400">
        <v>1</v>
      </c>
    </row>
    <row r="71" spans="1:27" ht="45" x14ac:dyDescent="0.25">
      <c r="A71" s="374">
        <v>61</v>
      </c>
      <c r="B71" s="400" t="s">
        <v>71</v>
      </c>
      <c r="C71" s="400" t="s">
        <v>53</v>
      </c>
      <c r="D71" s="400" t="s">
        <v>271</v>
      </c>
      <c r="E71" s="400" t="s">
        <v>73</v>
      </c>
      <c r="F71" s="401" t="s">
        <v>274</v>
      </c>
      <c r="G71" s="401" t="s">
        <v>275</v>
      </c>
      <c r="H71" s="401" t="s">
        <v>75</v>
      </c>
      <c r="I71" s="402">
        <v>1</v>
      </c>
      <c r="J71" s="385" t="s">
        <v>82</v>
      </c>
      <c r="K71" s="400"/>
      <c r="L71" s="400"/>
      <c r="M71" s="400">
        <v>15</v>
      </c>
      <c r="N71" s="400">
        <v>0</v>
      </c>
      <c r="O71" s="400">
        <v>0</v>
      </c>
      <c r="P71" s="400">
        <v>15</v>
      </c>
      <c r="Q71" s="400">
        <v>0</v>
      </c>
      <c r="R71" s="400">
        <v>0</v>
      </c>
      <c r="S71" s="400">
        <v>0</v>
      </c>
      <c r="T71" s="400">
        <v>15</v>
      </c>
      <c r="U71" s="400">
        <v>0</v>
      </c>
      <c r="V71" s="400">
        <v>3</v>
      </c>
      <c r="W71" s="400"/>
      <c r="X71" s="400"/>
      <c r="Y71" s="400"/>
      <c r="Z71" s="400"/>
      <c r="AA71" s="400">
        <v>1</v>
      </c>
    </row>
    <row r="72" spans="1:27" ht="45" x14ac:dyDescent="0.25">
      <c r="A72" s="374">
        <v>62</v>
      </c>
      <c r="B72" s="400" t="s">
        <v>71</v>
      </c>
      <c r="C72" s="400" t="s">
        <v>53</v>
      </c>
      <c r="D72" s="400" t="s">
        <v>271</v>
      </c>
      <c r="E72" s="400" t="s">
        <v>73</v>
      </c>
      <c r="F72" s="400" t="s">
        <v>276</v>
      </c>
      <c r="G72" s="400" t="s">
        <v>277</v>
      </c>
      <c r="H72" s="400" t="s">
        <v>45</v>
      </c>
      <c r="I72" s="400">
        <v>2.67</v>
      </c>
      <c r="J72" s="400" t="s">
        <v>74</v>
      </c>
      <c r="K72" s="400"/>
      <c r="L72" s="400"/>
      <c r="M72" s="400">
        <v>15</v>
      </c>
      <c r="N72" s="400">
        <v>0</v>
      </c>
      <c r="O72" s="400">
        <v>0</v>
      </c>
      <c r="P72" s="400">
        <v>15</v>
      </c>
      <c r="Q72" s="400">
        <v>0</v>
      </c>
      <c r="R72" s="400">
        <v>0</v>
      </c>
      <c r="S72" s="400">
        <v>0</v>
      </c>
      <c r="T72" s="400">
        <v>15</v>
      </c>
      <c r="U72" s="400">
        <v>0</v>
      </c>
      <c r="V72" s="400">
        <v>14</v>
      </c>
      <c r="W72" s="400"/>
      <c r="X72" s="401" t="s">
        <v>278</v>
      </c>
      <c r="Y72" s="400" t="s">
        <v>70</v>
      </c>
      <c r="Z72" s="400" t="s">
        <v>279</v>
      </c>
      <c r="AA72" s="400">
        <v>1</v>
      </c>
    </row>
    <row r="73" spans="1:27" ht="45" x14ac:dyDescent="0.25">
      <c r="A73" s="374">
        <v>63</v>
      </c>
      <c r="B73" s="400" t="s">
        <v>71</v>
      </c>
      <c r="C73" s="400" t="s">
        <v>53</v>
      </c>
      <c r="D73" s="400" t="s">
        <v>280</v>
      </c>
      <c r="E73" s="400" t="s">
        <v>73</v>
      </c>
      <c r="F73" s="400" t="s">
        <v>281</v>
      </c>
      <c r="G73" s="400" t="s">
        <v>282</v>
      </c>
      <c r="H73" s="400" t="s">
        <v>45</v>
      </c>
      <c r="I73" s="400">
        <v>0.38</v>
      </c>
      <c r="J73" s="385" t="s">
        <v>82</v>
      </c>
      <c r="K73" s="400"/>
      <c r="L73" s="400"/>
      <c r="M73" s="400">
        <v>57</v>
      </c>
      <c r="N73" s="400">
        <v>0</v>
      </c>
      <c r="O73" s="400">
        <v>0</v>
      </c>
      <c r="P73" s="400">
        <v>57</v>
      </c>
      <c r="Q73" s="400">
        <v>0</v>
      </c>
      <c r="R73" s="400">
        <v>0</v>
      </c>
      <c r="S73" s="400">
        <v>0</v>
      </c>
      <c r="T73" s="400">
        <v>57</v>
      </c>
      <c r="U73" s="400">
        <v>0</v>
      </c>
      <c r="V73" s="400">
        <v>8</v>
      </c>
      <c r="W73" s="400"/>
      <c r="X73" s="401" t="s">
        <v>283</v>
      </c>
      <c r="Y73" s="401" t="s">
        <v>109</v>
      </c>
      <c r="Z73" s="400" t="s">
        <v>46</v>
      </c>
      <c r="AA73" s="400">
        <v>0</v>
      </c>
    </row>
    <row r="74" spans="1:27" ht="45" x14ac:dyDescent="0.25">
      <c r="A74" s="374">
        <v>64</v>
      </c>
      <c r="B74" s="400" t="s">
        <v>71</v>
      </c>
      <c r="C74" s="400" t="s">
        <v>53</v>
      </c>
      <c r="D74" s="400" t="s">
        <v>284</v>
      </c>
      <c r="E74" s="400" t="s">
        <v>73</v>
      </c>
      <c r="F74" s="400" t="s">
        <v>285</v>
      </c>
      <c r="G74" s="401" t="s">
        <v>286</v>
      </c>
      <c r="H74" s="400" t="s">
        <v>45</v>
      </c>
      <c r="I74" s="400">
        <v>1.1000000000000001</v>
      </c>
      <c r="J74" s="385" t="s">
        <v>82</v>
      </c>
      <c r="K74" s="400"/>
      <c r="L74" s="400"/>
      <c r="M74" s="400">
        <v>68</v>
      </c>
      <c r="N74" s="400">
        <v>0</v>
      </c>
      <c r="O74" s="400">
        <v>0</v>
      </c>
      <c r="P74" s="400">
        <v>68</v>
      </c>
      <c r="Q74" s="400">
        <v>0</v>
      </c>
      <c r="R74" s="400">
        <v>0</v>
      </c>
      <c r="S74" s="400">
        <v>0</v>
      </c>
      <c r="T74" s="400">
        <v>68</v>
      </c>
      <c r="U74" s="400">
        <v>0</v>
      </c>
      <c r="V74" s="400">
        <v>12</v>
      </c>
      <c r="W74" s="400"/>
      <c r="X74" s="401" t="s">
        <v>287</v>
      </c>
      <c r="Y74" s="400" t="s">
        <v>183</v>
      </c>
      <c r="Z74" s="400" t="s">
        <v>58</v>
      </c>
      <c r="AA74" s="400">
        <v>1</v>
      </c>
    </row>
    <row r="75" spans="1:27" ht="75" x14ac:dyDescent="0.25">
      <c r="A75" s="374">
        <v>65</v>
      </c>
      <c r="B75" s="400" t="s">
        <v>71</v>
      </c>
      <c r="C75" s="400" t="s">
        <v>53</v>
      </c>
      <c r="D75" s="400" t="s">
        <v>288</v>
      </c>
      <c r="E75" s="400" t="s">
        <v>50</v>
      </c>
      <c r="F75" s="400" t="s">
        <v>286</v>
      </c>
      <c r="G75" s="400" t="s">
        <v>289</v>
      </c>
      <c r="H75" s="400" t="s">
        <v>45</v>
      </c>
      <c r="I75" s="400">
        <v>0.48</v>
      </c>
      <c r="J75" s="385" t="s">
        <v>82</v>
      </c>
      <c r="K75" s="400"/>
      <c r="L75" s="400"/>
      <c r="M75" s="400">
        <v>7</v>
      </c>
      <c r="N75" s="400">
        <v>0</v>
      </c>
      <c r="O75" s="400">
        <v>0</v>
      </c>
      <c r="P75" s="400">
        <v>7</v>
      </c>
      <c r="Q75" s="400">
        <v>0</v>
      </c>
      <c r="R75" s="400">
        <v>0</v>
      </c>
      <c r="S75" s="400">
        <v>0</v>
      </c>
      <c r="T75" s="400">
        <v>7</v>
      </c>
      <c r="U75" s="400">
        <v>0</v>
      </c>
      <c r="V75" s="400">
        <v>8</v>
      </c>
      <c r="W75" s="400"/>
      <c r="X75" s="401" t="s">
        <v>290</v>
      </c>
      <c r="Y75" s="400" t="s">
        <v>183</v>
      </c>
      <c r="Z75" s="400" t="s">
        <v>58</v>
      </c>
      <c r="AA75" s="400">
        <v>1</v>
      </c>
    </row>
    <row r="76" spans="1:27" ht="90" x14ac:dyDescent="0.25">
      <c r="A76" s="374">
        <v>66</v>
      </c>
      <c r="B76" s="400" t="s">
        <v>71</v>
      </c>
      <c r="C76" s="400" t="s">
        <v>53</v>
      </c>
      <c r="D76" s="400" t="s">
        <v>72</v>
      </c>
      <c r="E76" s="400" t="s">
        <v>73</v>
      </c>
      <c r="F76" s="400" t="s">
        <v>291</v>
      </c>
      <c r="G76" s="401" t="s">
        <v>292</v>
      </c>
      <c r="H76" s="400" t="s">
        <v>45</v>
      </c>
      <c r="I76" s="400">
        <v>0.55000000000000004</v>
      </c>
      <c r="J76" s="385" t="s">
        <v>82</v>
      </c>
      <c r="K76" s="400"/>
      <c r="L76" s="400"/>
      <c r="M76" s="400">
        <v>165</v>
      </c>
      <c r="N76" s="400">
        <v>0</v>
      </c>
      <c r="O76" s="400">
        <v>0</v>
      </c>
      <c r="P76" s="400">
        <v>165</v>
      </c>
      <c r="Q76" s="400">
        <v>0</v>
      </c>
      <c r="R76" s="400">
        <v>0</v>
      </c>
      <c r="S76" s="400">
        <v>0</v>
      </c>
      <c r="T76" s="400">
        <v>165</v>
      </c>
      <c r="U76" s="400">
        <v>0</v>
      </c>
      <c r="V76" s="400">
        <v>25</v>
      </c>
      <c r="W76" s="400"/>
      <c r="X76" s="401" t="s">
        <v>293</v>
      </c>
      <c r="Y76" s="400" t="s">
        <v>109</v>
      </c>
      <c r="Z76" s="400" t="s">
        <v>46</v>
      </c>
      <c r="AA76" s="400">
        <v>0</v>
      </c>
    </row>
    <row r="77" spans="1:27" ht="60" x14ac:dyDescent="0.25">
      <c r="A77" s="374">
        <v>67</v>
      </c>
      <c r="B77" s="400" t="s">
        <v>47</v>
      </c>
      <c r="C77" s="400" t="s">
        <v>53</v>
      </c>
      <c r="D77" s="400" t="s">
        <v>54</v>
      </c>
      <c r="E77" s="400" t="s">
        <v>42</v>
      </c>
      <c r="F77" s="400" t="s">
        <v>294</v>
      </c>
      <c r="G77" s="401" t="s">
        <v>295</v>
      </c>
      <c r="H77" s="400" t="s">
        <v>45</v>
      </c>
      <c r="I77" s="400">
        <v>5.8659999999999997</v>
      </c>
      <c r="J77" s="385" t="s">
        <v>82</v>
      </c>
      <c r="K77" s="400"/>
      <c r="L77" s="400"/>
      <c r="M77" s="400">
        <v>27</v>
      </c>
      <c r="N77" s="400">
        <v>0</v>
      </c>
      <c r="O77" s="400">
        <v>0</v>
      </c>
      <c r="P77" s="400">
        <v>27</v>
      </c>
      <c r="Q77" s="400">
        <v>0</v>
      </c>
      <c r="R77" s="400">
        <v>0</v>
      </c>
      <c r="S77" s="400">
        <v>27</v>
      </c>
      <c r="T77" s="400">
        <v>0</v>
      </c>
      <c r="U77" s="400">
        <v>0</v>
      </c>
      <c r="V77" s="400">
        <v>42</v>
      </c>
      <c r="W77" s="400"/>
      <c r="X77" s="401" t="s">
        <v>296</v>
      </c>
      <c r="Y77" s="400" t="s">
        <v>183</v>
      </c>
      <c r="Z77" s="400" t="s">
        <v>58</v>
      </c>
      <c r="AA77" s="400">
        <v>1</v>
      </c>
    </row>
    <row r="78" spans="1:27" ht="60" x14ac:dyDescent="0.25">
      <c r="A78" s="374">
        <v>68</v>
      </c>
      <c r="B78" s="378" t="s">
        <v>47</v>
      </c>
      <c r="C78" s="378" t="s">
        <v>53</v>
      </c>
      <c r="D78" s="378" t="s">
        <v>299</v>
      </c>
      <c r="E78" s="378" t="s">
        <v>42</v>
      </c>
      <c r="F78" s="378" t="s">
        <v>300</v>
      </c>
      <c r="G78" s="378" t="s">
        <v>301</v>
      </c>
      <c r="H78" s="378" t="s">
        <v>45</v>
      </c>
      <c r="I78" s="378">
        <v>0.47</v>
      </c>
      <c r="J78" s="378"/>
      <c r="K78" s="378"/>
      <c r="L78" s="378"/>
      <c r="M78" s="378">
        <v>82</v>
      </c>
      <c r="N78" s="378">
        <v>0</v>
      </c>
      <c r="O78" s="378">
        <v>0</v>
      </c>
      <c r="P78" s="378">
        <v>82</v>
      </c>
      <c r="Q78" s="378">
        <v>0</v>
      </c>
      <c r="R78" s="378">
        <v>0</v>
      </c>
      <c r="S78" s="378">
        <v>0</v>
      </c>
      <c r="T78" s="378">
        <v>82</v>
      </c>
      <c r="U78" s="378">
        <v>0</v>
      </c>
      <c r="V78" s="378"/>
      <c r="W78" s="378"/>
      <c r="X78" s="378" t="s">
        <v>302</v>
      </c>
      <c r="Y78" s="378" t="s">
        <v>109</v>
      </c>
      <c r="Z78" s="378" t="s">
        <v>46</v>
      </c>
      <c r="AA78" s="378">
        <v>0</v>
      </c>
    </row>
    <row r="79" spans="1:27" ht="60" x14ac:dyDescent="0.25">
      <c r="A79" s="374">
        <v>69</v>
      </c>
      <c r="B79" s="400" t="s">
        <v>47</v>
      </c>
      <c r="C79" s="400" t="s">
        <v>40</v>
      </c>
      <c r="D79" s="400" t="s">
        <v>200</v>
      </c>
      <c r="E79" s="400" t="s">
        <v>73</v>
      </c>
      <c r="F79" s="400" t="s">
        <v>303</v>
      </c>
      <c r="G79" s="400" t="s">
        <v>304</v>
      </c>
      <c r="H79" s="400" t="s">
        <v>45</v>
      </c>
      <c r="I79" s="400">
        <v>10.583</v>
      </c>
      <c r="J79" s="400" t="s">
        <v>74</v>
      </c>
      <c r="K79" s="400"/>
      <c r="L79" s="400"/>
      <c r="M79" s="400">
        <v>9</v>
      </c>
      <c r="N79" s="400">
        <v>0</v>
      </c>
      <c r="O79" s="400">
        <v>0</v>
      </c>
      <c r="P79" s="400">
        <v>7</v>
      </c>
      <c r="Q79" s="400">
        <v>0</v>
      </c>
      <c r="R79" s="400">
        <v>0</v>
      </c>
      <c r="S79" s="400">
        <v>7</v>
      </c>
      <c r="T79" s="400">
        <v>0</v>
      </c>
      <c r="U79" s="400">
        <v>2</v>
      </c>
      <c r="V79" s="400">
        <v>22</v>
      </c>
      <c r="W79" s="400"/>
      <c r="X79" s="401" t="s">
        <v>305</v>
      </c>
      <c r="Y79" s="378" t="s">
        <v>109</v>
      </c>
      <c r="Z79" s="400" t="s">
        <v>46</v>
      </c>
      <c r="AA79" s="400">
        <v>0</v>
      </c>
    </row>
    <row r="80" spans="1:27" ht="60" x14ac:dyDescent="0.25">
      <c r="A80" s="374">
        <v>70</v>
      </c>
      <c r="B80" s="400" t="s">
        <v>71</v>
      </c>
      <c r="C80" s="400" t="s">
        <v>53</v>
      </c>
      <c r="D80" s="400" t="s">
        <v>306</v>
      </c>
      <c r="E80" s="400">
        <v>0.38</v>
      </c>
      <c r="F80" s="400" t="s">
        <v>307</v>
      </c>
      <c r="G80" s="400" t="s">
        <v>308</v>
      </c>
      <c r="H80" s="400" t="s">
        <v>75</v>
      </c>
      <c r="I80" s="402">
        <v>1</v>
      </c>
      <c r="J80" s="400" t="s">
        <v>74</v>
      </c>
      <c r="K80" s="400"/>
      <c r="L80" s="400"/>
      <c r="M80" s="400">
        <v>8</v>
      </c>
      <c r="N80" s="400">
        <v>0</v>
      </c>
      <c r="O80" s="400">
        <v>0</v>
      </c>
      <c r="P80" s="400">
        <v>8</v>
      </c>
      <c r="Q80" s="400">
        <v>0</v>
      </c>
      <c r="R80" s="400">
        <v>0</v>
      </c>
      <c r="S80" s="400">
        <v>0</v>
      </c>
      <c r="T80" s="400">
        <v>8</v>
      </c>
      <c r="U80" s="400">
        <v>0</v>
      </c>
      <c r="V80" s="400">
        <v>6</v>
      </c>
      <c r="W80" s="400"/>
      <c r="X80" s="401"/>
      <c r="Y80" s="400"/>
      <c r="Z80" s="400"/>
      <c r="AA80" s="400">
        <v>1</v>
      </c>
    </row>
    <row r="81" spans="1:27" ht="60" x14ac:dyDescent="0.25">
      <c r="A81" s="374">
        <v>71</v>
      </c>
      <c r="B81" s="400" t="s">
        <v>71</v>
      </c>
      <c r="C81" s="400" t="s">
        <v>53</v>
      </c>
      <c r="D81" s="400" t="s">
        <v>309</v>
      </c>
      <c r="E81" s="400">
        <v>0.38</v>
      </c>
      <c r="F81" s="400" t="s">
        <v>310</v>
      </c>
      <c r="G81" s="400" t="s">
        <v>311</v>
      </c>
      <c r="H81" s="400" t="s">
        <v>75</v>
      </c>
      <c r="I81" s="402">
        <v>7.5</v>
      </c>
      <c r="J81" s="400" t="s">
        <v>74</v>
      </c>
      <c r="K81" s="400"/>
      <c r="L81" s="400"/>
      <c r="M81" s="400">
        <v>6</v>
      </c>
      <c r="N81" s="400">
        <v>0</v>
      </c>
      <c r="O81" s="400">
        <v>0</v>
      </c>
      <c r="P81" s="400">
        <v>6</v>
      </c>
      <c r="Q81" s="400">
        <v>0</v>
      </c>
      <c r="R81" s="400">
        <v>0</v>
      </c>
      <c r="S81" s="400">
        <v>0</v>
      </c>
      <c r="T81" s="400">
        <v>6</v>
      </c>
      <c r="U81" s="400">
        <v>0</v>
      </c>
      <c r="V81" s="400">
        <v>6</v>
      </c>
      <c r="W81" s="400"/>
      <c r="X81" s="401"/>
      <c r="Y81" s="400"/>
      <c r="Z81" s="400"/>
      <c r="AA81" s="400">
        <v>1</v>
      </c>
    </row>
    <row r="82" spans="1:27" ht="45" x14ac:dyDescent="0.25">
      <c r="A82" s="374">
        <v>72</v>
      </c>
      <c r="B82" s="400" t="s">
        <v>71</v>
      </c>
      <c r="C82" s="400" t="s">
        <v>53</v>
      </c>
      <c r="D82" s="400" t="s">
        <v>125</v>
      </c>
      <c r="E82" s="400" t="s">
        <v>73</v>
      </c>
      <c r="F82" s="400" t="s">
        <v>312</v>
      </c>
      <c r="G82" s="400" t="s">
        <v>313</v>
      </c>
      <c r="H82" s="400" t="s">
        <v>75</v>
      </c>
      <c r="I82" s="400">
        <v>1.1499999999999999</v>
      </c>
      <c r="J82" s="400" t="s">
        <v>74</v>
      </c>
      <c r="K82" s="400"/>
      <c r="L82" s="400"/>
      <c r="M82" s="400">
        <v>63</v>
      </c>
      <c r="N82" s="400">
        <v>0</v>
      </c>
      <c r="O82" s="400">
        <v>0</v>
      </c>
      <c r="P82" s="400">
        <v>63</v>
      </c>
      <c r="Q82" s="400">
        <v>0</v>
      </c>
      <c r="R82" s="400">
        <v>0</v>
      </c>
      <c r="S82" s="400">
        <v>0</v>
      </c>
      <c r="T82" s="400">
        <v>63</v>
      </c>
      <c r="U82" s="400">
        <v>0</v>
      </c>
      <c r="V82" s="400">
        <v>21</v>
      </c>
      <c r="W82" s="400"/>
      <c r="X82" s="401"/>
      <c r="Y82" s="400"/>
      <c r="Z82" s="400"/>
      <c r="AA82" s="400">
        <v>1</v>
      </c>
    </row>
    <row r="83" spans="1:27" ht="60" x14ac:dyDescent="0.25">
      <c r="A83" s="374">
        <v>73</v>
      </c>
      <c r="B83" s="378" t="s">
        <v>47</v>
      </c>
      <c r="C83" s="378" t="s">
        <v>40</v>
      </c>
      <c r="D83" s="378" t="s">
        <v>133</v>
      </c>
      <c r="E83" s="378" t="s">
        <v>73</v>
      </c>
      <c r="F83" s="378" t="s">
        <v>314</v>
      </c>
      <c r="G83" s="378" t="s">
        <v>315</v>
      </c>
      <c r="H83" s="378" t="s">
        <v>45</v>
      </c>
      <c r="I83" s="378">
        <v>0.02</v>
      </c>
      <c r="J83" s="378"/>
      <c r="K83" s="378"/>
      <c r="L83" s="378"/>
      <c r="M83" s="378">
        <v>200</v>
      </c>
      <c r="N83" s="378">
        <v>0</v>
      </c>
      <c r="O83" s="378">
        <v>0</v>
      </c>
      <c r="P83" s="378">
        <v>200</v>
      </c>
      <c r="Q83" s="378">
        <v>0</v>
      </c>
      <c r="R83" s="378">
        <v>0</v>
      </c>
      <c r="S83" s="378">
        <v>0</v>
      </c>
      <c r="T83" s="378">
        <v>200</v>
      </c>
      <c r="U83" s="378">
        <v>0</v>
      </c>
      <c r="V83" s="378"/>
      <c r="W83" s="378"/>
      <c r="X83" s="390" t="s">
        <v>316</v>
      </c>
      <c r="Y83" s="378" t="s">
        <v>109</v>
      </c>
      <c r="Z83" s="378" t="s">
        <v>46</v>
      </c>
      <c r="AA83" s="378">
        <v>0</v>
      </c>
    </row>
    <row r="84" spans="1:27" ht="60" x14ac:dyDescent="0.25">
      <c r="A84" s="374">
        <v>74</v>
      </c>
      <c r="B84" s="378" t="s">
        <v>47</v>
      </c>
      <c r="C84" s="378" t="s">
        <v>53</v>
      </c>
      <c r="D84" s="378" t="s">
        <v>317</v>
      </c>
      <c r="E84" s="378" t="s">
        <v>73</v>
      </c>
      <c r="F84" s="378" t="s">
        <v>318</v>
      </c>
      <c r="G84" s="378" t="s">
        <v>319</v>
      </c>
      <c r="H84" s="378" t="s">
        <v>45</v>
      </c>
      <c r="I84" s="378">
        <v>3.17</v>
      </c>
      <c r="J84" s="378"/>
      <c r="K84" s="378"/>
      <c r="L84" s="378"/>
      <c r="M84" s="378">
        <v>68</v>
      </c>
      <c r="N84" s="378">
        <v>0</v>
      </c>
      <c r="O84" s="378">
        <v>0</v>
      </c>
      <c r="P84" s="378">
        <v>68</v>
      </c>
      <c r="Q84" s="378">
        <v>0</v>
      </c>
      <c r="R84" s="378">
        <v>0</v>
      </c>
      <c r="S84" s="378">
        <v>0</v>
      </c>
      <c r="T84" s="378">
        <v>68</v>
      </c>
      <c r="U84" s="378">
        <v>0</v>
      </c>
      <c r="V84" s="378"/>
      <c r="W84" s="378"/>
      <c r="X84" s="390" t="s">
        <v>320</v>
      </c>
      <c r="Y84" s="378" t="s">
        <v>109</v>
      </c>
      <c r="Z84" s="378" t="s">
        <v>46</v>
      </c>
      <c r="AA84" s="378">
        <v>0</v>
      </c>
    </row>
    <row r="85" spans="1:27" ht="60" x14ac:dyDescent="0.25">
      <c r="A85" s="374">
        <v>75</v>
      </c>
      <c r="B85" s="378" t="s">
        <v>71</v>
      </c>
      <c r="C85" s="378" t="s">
        <v>53</v>
      </c>
      <c r="D85" s="400" t="s">
        <v>321</v>
      </c>
      <c r="E85" s="378">
        <v>0.38</v>
      </c>
      <c r="F85" s="390" t="s">
        <v>322</v>
      </c>
      <c r="G85" s="390" t="s">
        <v>323</v>
      </c>
      <c r="H85" s="378" t="s">
        <v>75</v>
      </c>
      <c r="I85" s="379">
        <v>1.5</v>
      </c>
      <c r="J85" s="378" t="s">
        <v>74</v>
      </c>
      <c r="K85" s="378"/>
      <c r="L85" s="378"/>
      <c r="M85" s="400">
        <v>6</v>
      </c>
      <c r="N85" s="400">
        <v>0</v>
      </c>
      <c r="O85" s="400">
        <v>0</v>
      </c>
      <c r="P85" s="400">
        <v>6</v>
      </c>
      <c r="Q85" s="400">
        <v>0</v>
      </c>
      <c r="R85" s="400">
        <v>0</v>
      </c>
      <c r="S85" s="400">
        <v>0</v>
      </c>
      <c r="T85" s="400">
        <v>6</v>
      </c>
      <c r="U85" s="400">
        <v>0</v>
      </c>
      <c r="V85" s="400">
        <v>6</v>
      </c>
      <c r="W85" s="400"/>
      <c r="X85" s="401"/>
      <c r="Y85" s="400"/>
      <c r="Z85" s="400"/>
      <c r="AA85" s="400">
        <v>1</v>
      </c>
    </row>
    <row r="86" spans="1:27" ht="60" x14ac:dyDescent="0.25">
      <c r="A86" s="374">
        <v>76</v>
      </c>
      <c r="B86" s="378" t="s">
        <v>71</v>
      </c>
      <c r="C86" s="378" t="s">
        <v>53</v>
      </c>
      <c r="D86" s="400" t="s">
        <v>324</v>
      </c>
      <c r="E86" s="378">
        <v>0.38</v>
      </c>
      <c r="F86" s="390" t="s">
        <v>325</v>
      </c>
      <c r="G86" s="390" t="s">
        <v>326</v>
      </c>
      <c r="H86" s="378" t="s">
        <v>75</v>
      </c>
      <c r="I86" s="379">
        <v>2</v>
      </c>
      <c r="J86" s="378" t="s">
        <v>74</v>
      </c>
      <c r="K86" s="378"/>
      <c r="L86" s="378"/>
      <c r="M86" s="400">
        <v>6</v>
      </c>
      <c r="N86" s="400">
        <v>0</v>
      </c>
      <c r="O86" s="400">
        <v>0</v>
      </c>
      <c r="P86" s="400">
        <v>6</v>
      </c>
      <c r="Q86" s="400">
        <v>0</v>
      </c>
      <c r="R86" s="400">
        <v>0</v>
      </c>
      <c r="S86" s="400">
        <v>0</v>
      </c>
      <c r="T86" s="400">
        <v>6</v>
      </c>
      <c r="U86" s="400">
        <v>0</v>
      </c>
      <c r="V86" s="400">
        <v>6</v>
      </c>
      <c r="W86" s="400"/>
      <c r="X86" s="401"/>
      <c r="Y86" s="400"/>
      <c r="Z86" s="400"/>
      <c r="AA86" s="400">
        <v>1</v>
      </c>
    </row>
    <row r="87" spans="1:27" ht="75" x14ac:dyDescent="0.25">
      <c r="A87" s="374">
        <v>77</v>
      </c>
      <c r="B87" s="378" t="s">
        <v>71</v>
      </c>
      <c r="C87" s="378" t="s">
        <v>53</v>
      </c>
      <c r="D87" s="400" t="s">
        <v>327</v>
      </c>
      <c r="E87" s="378">
        <v>0.38</v>
      </c>
      <c r="F87" s="390" t="s">
        <v>328</v>
      </c>
      <c r="G87" s="390" t="s">
        <v>329</v>
      </c>
      <c r="H87" s="378" t="s">
        <v>75</v>
      </c>
      <c r="I87" s="379">
        <v>13</v>
      </c>
      <c r="J87" s="378" t="s">
        <v>74</v>
      </c>
      <c r="K87" s="378"/>
      <c r="L87" s="378"/>
      <c r="M87" s="400">
        <v>10</v>
      </c>
      <c r="N87" s="400">
        <v>0</v>
      </c>
      <c r="O87" s="400">
        <v>0</v>
      </c>
      <c r="P87" s="400">
        <v>10</v>
      </c>
      <c r="Q87" s="400">
        <v>0</v>
      </c>
      <c r="R87" s="400">
        <v>0</v>
      </c>
      <c r="S87" s="400">
        <v>0</v>
      </c>
      <c r="T87" s="400">
        <v>10</v>
      </c>
      <c r="U87" s="400">
        <v>0</v>
      </c>
      <c r="V87" s="400">
        <v>6</v>
      </c>
      <c r="W87" s="400"/>
      <c r="X87" s="401"/>
      <c r="Y87" s="400"/>
      <c r="Z87" s="400"/>
      <c r="AA87" s="400">
        <v>1</v>
      </c>
    </row>
    <row r="88" spans="1:27" ht="45" x14ac:dyDescent="0.25">
      <c r="A88" s="374">
        <v>78</v>
      </c>
      <c r="B88" s="400" t="s">
        <v>71</v>
      </c>
      <c r="C88" s="400" t="s">
        <v>53</v>
      </c>
      <c r="D88" s="400" t="s">
        <v>330</v>
      </c>
      <c r="E88" s="400" t="s">
        <v>73</v>
      </c>
      <c r="F88" s="400" t="s">
        <v>331</v>
      </c>
      <c r="G88" s="400" t="s">
        <v>332</v>
      </c>
      <c r="H88" s="400" t="s">
        <v>75</v>
      </c>
      <c r="I88" s="400">
        <v>3.6659999999999999</v>
      </c>
      <c r="J88" s="400" t="s">
        <v>74</v>
      </c>
      <c r="K88" s="400"/>
      <c r="L88" s="400"/>
      <c r="M88" s="400">
        <v>83</v>
      </c>
      <c r="N88" s="400">
        <v>0</v>
      </c>
      <c r="O88" s="400">
        <v>0</v>
      </c>
      <c r="P88" s="400">
        <v>83</v>
      </c>
      <c r="Q88" s="400">
        <v>0</v>
      </c>
      <c r="R88" s="400">
        <v>0</v>
      </c>
      <c r="S88" s="400">
        <v>0</v>
      </c>
      <c r="T88" s="400">
        <v>83</v>
      </c>
      <c r="U88" s="400">
        <v>0</v>
      </c>
      <c r="V88" s="400">
        <v>32</v>
      </c>
      <c r="W88" s="400"/>
      <c r="X88" s="401"/>
      <c r="Y88" s="400"/>
      <c r="Z88" s="400"/>
      <c r="AA88" s="400">
        <v>1</v>
      </c>
    </row>
    <row r="89" spans="1:27" ht="135" x14ac:dyDescent="0.25">
      <c r="A89" s="374">
        <v>79</v>
      </c>
      <c r="B89" s="378" t="s">
        <v>47</v>
      </c>
      <c r="C89" s="378" t="s">
        <v>53</v>
      </c>
      <c r="D89" s="378" t="s">
        <v>333</v>
      </c>
      <c r="E89" s="378" t="s">
        <v>73</v>
      </c>
      <c r="F89" s="378" t="s">
        <v>334</v>
      </c>
      <c r="G89" s="390" t="s">
        <v>335</v>
      </c>
      <c r="H89" s="378" t="s">
        <v>45</v>
      </c>
      <c r="I89" s="378">
        <v>9.9329999999999998</v>
      </c>
      <c r="J89" s="378" t="s">
        <v>74</v>
      </c>
      <c r="K89" s="378"/>
      <c r="L89" s="378"/>
      <c r="M89" s="378">
        <v>85</v>
      </c>
      <c r="N89" s="378">
        <v>0</v>
      </c>
      <c r="O89" s="378">
        <v>0</v>
      </c>
      <c r="P89" s="378">
        <v>85</v>
      </c>
      <c r="Q89" s="378">
        <v>0</v>
      </c>
      <c r="R89" s="378">
        <v>0</v>
      </c>
      <c r="S89" s="378">
        <v>0</v>
      </c>
      <c r="T89" s="378">
        <v>85</v>
      </c>
      <c r="U89" s="378">
        <v>0</v>
      </c>
      <c r="V89" s="378">
        <v>17</v>
      </c>
      <c r="W89" s="378"/>
      <c r="X89" s="390" t="s">
        <v>336</v>
      </c>
      <c r="Y89" s="378" t="s">
        <v>109</v>
      </c>
      <c r="Z89" s="378" t="s">
        <v>46</v>
      </c>
      <c r="AA89" s="378">
        <v>0</v>
      </c>
    </row>
    <row r="90" spans="1:27" ht="60" x14ac:dyDescent="0.25">
      <c r="A90" s="374">
        <v>80</v>
      </c>
      <c r="B90" s="378" t="s">
        <v>47</v>
      </c>
      <c r="C90" s="378" t="s">
        <v>48</v>
      </c>
      <c r="D90" s="378" t="s">
        <v>337</v>
      </c>
      <c r="E90" s="378" t="s">
        <v>50</v>
      </c>
      <c r="F90" s="378" t="s">
        <v>338</v>
      </c>
      <c r="G90" s="390" t="s">
        <v>339</v>
      </c>
      <c r="H90" s="378" t="s">
        <v>45</v>
      </c>
      <c r="I90" s="379">
        <v>10.5</v>
      </c>
      <c r="J90" s="378" t="s">
        <v>74</v>
      </c>
      <c r="K90" s="378"/>
      <c r="L90" s="378"/>
      <c r="M90" s="378">
        <v>6</v>
      </c>
      <c r="N90" s="378">
        <v>0</v>
      </c>
      <c r="O90" s="378">
        <v>0</v>
      </c>
      <c r="P90" s="378">
        <v>6</v>
      </c>
      <c r="Q90" s="378">
        <v>0</v>
      </c>
      <c r="R90" s="378">
        <v>0</v>
      </c>
      <c r="S90" s="378">
        <v>0</v>
      </c>
      <c r="T90" s="378">
        <v>6</v>
      </c>
      <c r="U90" s="378">
        <v>0</v>
      </c>
      <c r="V90" s="378">
        <v>22</v>
      </c>
      <c r="W90" s="378"/>
      <c r="X90" s="390" t="s">
        <v>340</v>
      </c>
      <c r="Y90" s="381" t="s">
        <v>70</v>
      </c>
      <c r="Z90" s="378" t="s">
        <v>46</v>
      </c>
      <c r="AA90" s="378">
        <v>1</v>
      </c>
    </row>
    <row r="91" spans="1:27" ht="75" x14ac:dyDescent="0.25">
      <c r="A91" s="374">
        <v>81</v>
      </c>
      <c r="B91" s="378" t="s">
        <v>71</v>
      </c>
      <c r="C91" s="378" t="s">
        <v>53</v>
      </c>
      <c r="D91" s="400" t="s">
        <v>341</v>
      </c>
      <c r="E91" s="378">
        <v>0.38</v>
      </c>
      <c r="F91" s="390" t="s">
        <v>342</v>
      </c>
      <c r="G91" s="390" t="s">
        <v>343</v>
      </c>
      <c r="H91" s="378" t="s">
        <v>75</v>
      </c>
      <c r="I91" s="379">
        <v>1</v>
      </c>
      <c r="J91" s="378" t="s">
        <v>74</v>
      </c>
      <c r="K91" s="378"/>
      <c r="L91" s="378"/>
      <c r="M91" s="400">
        <v>10</v>
      </c>
      <c r="N91" s="400">
        <v>0</v>
      </c>
      <c r="O91" s="400">
        <v>0</v>
      </c>
      <c r="P91" s="400">
        <v>10</v>
      </c>
      <c r="Q91" s="400">
        <v>0</v>
      </c>
      <c r="R91" s="400">
        <v>0</v>
      </c>
      <c r="S91" s="400">
        <v>0</v>
      </c>
      <c r="T91" s="400">
        <v>10</v>
      </c>
      <c r="U91" s="400">
        <v>0</v>
      </c>
      <c r="V91" s="400">
        <v>6</v>
      </c>
      <c r="W91" s="400"/>
      <c r="X91" s="401"/>
      <c r="Y91" s="400"/>
      <c r="Z91" s="400"/>
      <c r="AA91" s="400">
        <v>1</v>
      </c>
    </row>
    <row r="92" spans="1:27" ht="45" x14ac:dyDescent="0.25">
      <c r="A92" s="374">
        <v>82</v>
      </c>
      <c r="B92" s="378" t="s">
        <v>71</v>
      </c>
      <c r="C92" s="378" t="s">
        <v>53</v>
      </c>
      <c r="D92" s="390" t="s">
        <v>344</v>
      </c>
      <c r="E92" s="378" t="s">
        <v>73</v>
      </c>
      <c r="F92" s="378" t="s">
        <v>345</v>
      </c>
      <c r="G92" s="390" t="s">
        <v>346</v>
      </c>
      <c r="H92" s="378" t="s">
        <v>45</v>
      </c>
      <c r="I92" s="378">
        <v>4.5659999999999998</v>
      </c>
      <c r="J92" s="378" t="s">
        <v>74</v>
      </c>
      <c r="K92" s="378"/>
      <c r="L92" s="378"/>
      <c r="M92" s="378">
        <v>42</v>
      </c>
      <c r="N92" s="378">
        <v>0</v>
      </c>
      <c r="O92" s="378">
        <v>0</v>
      </c>
      <c r="P92" s="378">
        <v>42</v>
      </c>
      <c r="Q92" s="378">
        <v>0</v>
      </c>
      <c r="R92" s="378">
        <v>0</v>
      </c>
      <c r="S92" s="378">
        <v>0</v>
      </c>
      <c r="T92" s="378">
        <v>42</v>
      </c>
      <c r="U92" s="378">
        <v>0</v>
      </c>
      <c r="V92" s="378">
        <v>12</v>
      </c>
      <c r="W92" s="378"/>
      <c r="X92" s="390" t="s">
        <v>347</v>
      </c>
      <c r="Y92" s="381" t="s">
        <v>70</v>
      </c>
      <c r="Z92" s="378" t="s">
        <v>46</v>
      </c>
      <c r="AA92" s="378">
        <v>1</v>
      </c>
    </row>
    <row r="93" spans="1:27" ht="90" x14ac:dyDescent="0.25">
      <c r="A93" s="374">
        <v>83</v>
      </c>
      <c r="B93" s="378" t="s">
        <v>71</v>
      </c>
      <c r="C93" s="378" t="s">
        <v>53</v>
      </c>
      <c r="D93" s="378" t="s">
        <v>72</v>
      </c>
      <c r="E93" s="378" t="s">
        <v>73</v>
      </c>
      <c r="F93" s="378" t="s">
        <v>345</v>
      </c>
      <c r="G93" s="390" t="s">
        <v>348</v>
      </c>
      <c r="H93" s="378" t="s">
        <v>45</v>
      </c>
      <c r="I93" s="379">
        <v>2.9</v>
      </c>
      <c r="J93" s="378" t="s">
        <v>74</v>
      </c>
      <c r="K93" s="378"/>
      <c r="L93" s="378"/>
      <c r="M93" s="378">
        <v>123</v>
      </c>
      <c r="N93" s="378">
        <v>0</v>
      </c>
      <c r="O93" s="378">
        <v>0</v>
      </c>
      <c r="P93" s="378">
        <v>123</v>
      </c>
      <c r="Q93" s="378">
        <v>0</v>
      </c>
      <c r="R93" s="378">
        <v>0</v>
      </c>
      <c r="S93" s="378">
        <v>0</v>
      </c>
      <c r="T93" s="378">
        <v>123</v>
      </c>
      <c r="U93" s="378">
        <v>0</v>
      </c>
      <c r="V93" s="378"/>
      <c r="W93" s="378"/>
      <c r="X93" s="390" t="s">
        <v>349</v>
      </c>
      <c r="Y93" s="378" t="s">
        <v>109</v>
      </c>
      <c r="Z93" s="378" t="s">
        <v>46</v>
      </c>
      <c r="AA93" s="378">
        <v>0</v>
      </c>
    </row>
    <row r="94" spans="1:27" ht="60" x14ac:dyDescent="0.25">
      <c r="A94" s="374">
        <v>84</v>
      </c>
      <c r="B94" s="378" t="s">
        <v>47</v>
      </c>
      <c r="C94" s="378" t="s">
        <v>48</v>
      </c>
      <c r="D94" s="378" t="s">
        <v>350</v>
      </c>
      <c r="E94" s="378" t="s">
        <v>73</v>
      </c>
      <c r="F94" s="378" t="s">
        <v>351</v>
      </c>
      <c r="G94" s="378" t="s">
        <v>352</v>
      </c>
      <c r="H94" s="378" t="s">
        <v>45</v>
      </c>
      <c r="I94" s="378">
        <v>0.87</v>
      </c>
      <c r="J94" s="378"/>
      <c r="K94" s="378"/>
      <c r="L94" s="378"/>
      <c r="M94" s="378">
        <v>4</v>
      </c>
      <c r="N94" s="378">
        <v>0</v>
      </c>
      <c r="O94" s="378">
        <v>0</v>
      </c>
      <c r="P94" s="378">
        <v>4</v>
      </c>
      <c r="Q94" s="378">
        <v>0</v>
      </c>
      <c r="R94" s="378">
        <v>0</v>
      </c>
      <c r="S94" s="378">
        <v>0</v>
      </c>
      <c r="T94" s="378">
        <v>4</v>
      </c>
      <c r="U94" s="378">
        <v>0</v>
      </c>
      <c r="V94" s="378"/>
      <c r="W94" s="378"/>
      <c r="X94" s="390" t="s">
        <v>353</v>
      </c>
      <c r="Y94" s="378" t="s">
        <v>109</v>
      </c>
      <c r="Z94" s="378" t="s">
        <v>46</v>
      </c>
      <c r="AA94" s="378">
        <v>0</v>
      </c>
    </row>
    <row r="95" spans="1:27" ht="45" x14ac:dyDescent="0.25">
      <c r="A95" s="374">
        <v>85</v>
      </c>
      <c r="B95" s="400" t="s">
        <v>71</v>
      </c>
      <c r="C95" s="400" t="s">
        <v>53</v>
      </c>
      <c r="D95" s="400" t="s">
        <v>271</v>
      </c>
      <c r="E95" s="400">
        <v>35</v>
      </c>
      <c r="F95" s="401" t="s">
        <v>354</v>
      </c>
      <c r="G95" s="401" t="s">
        <v>355</v>
      </c>
      <c r="H95" s="401" t="s">
        <v>75</v>
      </c>
      <c r="I95" s="400">
        <v>0.41599999999999998</v>
      </c>
      <c r="J95" s="385" t="s">
        <v>82</v>
      </c>
      <c r="K95" s="400"/>
      <c r="L95" s="400"/>
      <c r="M95" s="400">
        <v>15</v>
      </c>
      <c r="N95" s="400">
        <v>0</v>
      </c>
      <c r="O95" s="400">
        <v>0</v>
      </c>
      <c r="P95" s="400">
        <v>15</v>
      </c>
      <c r="Q95" s="400">
        <v>0</v>
      </c>
      <c r="R95" s="400">
        <v>0</v>
      </c>
      <c r="S95" s="400">
        <v>0</v>
      </c>
      <c r="T95" s="400">
        <v>15</v>
      </c>
      <c r="U95" s="400">
        <v>0</v>
      </c>
      <c r="V95" s="400">
        <v>15</v>
      </c>
      <c r="W95" s="400"/>
      <c r="X95" s="400"/>
      <c r="Y95" s="400"/>
      <c r="Z95" s="400"/>
      <c r="AA95" s="400">
        <v>1</v>
      </c>
    </row>
    <row r="96" spans="1:27" ht="45" x14ac:dyDescent="0.25">
      <c r="A96" s="374">
        <v>86</v>
      </c>
      <c r="B96" s="400" t="s">
        <v>71</v>
      </c>
      <c r="C96" s="400" t="s">
        <v>53</v>
      </c>
      <c r="D96" s="400" t="s">
        <v>271</v>
      </c>
      <c r="E96" s="400">
        <v>35</v>
      </c>
      <c r="F96" s="401" t="s">
        <v>356</v>
      </c>
      <c r="G96" s="401" t="s">
        <v>357</v>
      </c>
      <c r="H96" s="401" t="s">
        <v>75</v>
      </c>
      <c r="I96" s="402">
        <v>4</v>
      </c>
      <c r="J96" s="385" t="s">
        <v>82</v>
      </c>
      <c r="K96" s="400"/>
      <c r="L96" s="400"/>
      <c r="M96" s="400">
        <v>15</v>
      </c>
      <c r="N96" s="400">
        <v>0</v>
      </c>
      <c r="O96" s="400">
        <v>0</v>
      </c>
      <c r="P96" s="400">
        <v>15</v>
      </c>
      <c r="Q96" s="400">
        <v>0</v>
      </c>
      <c r="R96" s="400">
        <v>0</v>
      </c>
      <c r="S96" s="400">
        <v>0</v>
      </c>
      <c r="T96" s="400">
        <v>15</v>
      </c>
      <c r="U96" s="400">
        <v>0</v>
      </c>
      <c r="V96" s="400">
        <v>22</v>
      </c>
      <c r="W96" s="400"/>
      <c r="X96" s="400"/>
      <c r="Y96" s="400"/>
      <c r="Z96" s="400"/>
      <c r="AA96" s="400">
        <v>1</v>
      </c>
    </row>
    <row r="97" spans="1:27" ht="90" x14ac:dyDescent="0.25">
      <c r="A97" s="374">
        <v>87</v>
      </c>
      <c r="B97" s="378" t="s">
        <v>71</v>
      </c>
      <c r="C97" s="378" t="s">
        <v>53</v>
      </c>
      <c r="D97" s="378" t="s">
        <v>72</v>
      </c>
      <c r="E97" s="378" t="s">
        <v>73</v>
      </c>
      <c r="F97" s="378" t="s">
        <v>358</v>
      </c>
      <c r="G97" s="390" t="s">
        <v>359</v>
      </c>
      <c r="H97" s="378" t="s">
        <v>45</v>
      </c>
      <c r="I97" s="378">
        <v>1.4</v>
      </c>
      <c r="J97" s="385" t="s">
        <v>82</v>
      </c>
      <c r="K97" s="378"/>
      <c r="L97" s="378"/>
      <c r="M97" s="378">
        <v>42</v>
      </c>
      <c r="N97" s="378">
        <v>0</v>
      </c>
      <c r="O97" s="378">
        <v>0</v>
      </c>
      <c r="P97" s="378">
        <v>42</v>
      </c>
      <c r="Q97" s="378">
        <v>0</v>
      </c>
      <c r="R97" s="378">
        <v>0</v>
      </c>
      <c r="S97" s="378">
        <v>0</v>
      </c>
      <c r="T97" s="378">
        <v>42</v>
      </c>
      <c r="U97" s="378">
        <v>0</v>
      </c>
      <c r="V97" s="378">
        <v>12</v>
      </c>
      <c r="W97" s="378"/>
      <c r="X97" s="390" t="s">
        <v>360</v>
      </c>
      <c r="Y97" s="378" t="s">
        <v>109</v>
      </c>
      <c r="Z97" s="378" t="s">
        <v>46</v>
      </c>
      <c r="AA97" s="378">
        <v>0</v>
      </c>
    </row>
    <row r="98" spans="1:27" ht="90" x14ac:dyDescent="0.25">
      <c r="A98" s="374">
        <v>88</v>
      </c>
      <c r="B98" s="378" t="s">
        <v>71</v>
      </c>
      <c r="C98" s="378" t="s">
        <v>53</v>
      </c>
      <c r="D98" s="378" t="s">
        <v>72</v>
      </c>
      <c r="E98" s="378" t="s">
        <v>73</v>
      </c>
      <c r="F98" s="378" t="s">
        <v>361</v>
      </c>
      <c r="G98" s="390" t="s">
        <v>362</v>
      </c>
      <c r="H98" s="378" t="s">
        <v>45</v>
      </c>
      <c r="I98" s="378">
        <v>11.15</v>
      </c>
      <c r="J98" s="385" t="s">
        <v>82</v>
      </c>
      <c r="K98" s="378"/>
      <c r="L98" s="378"/>
      <c r="M98" s="378">
        <v>162</v>
      </c>
      <c r="N98" s="378">
        <v>0</v>
      </c>
      <c r="O98" s="378">
        <v>0</v>
      </c>
      <c r="P98" s="378">
        <v>162</v>
      </c>
      <c r="Q98" s="378">
        <v>0</v>
      </c>
      <c r="R98" s="378">
        <v>0</v>
      </c>
      <c r="S98" s="378">
        <v>0</v>
      </c>
      <c r="T98" s="378">
        <v>162</v>
      </c>
      <c r="U98" s="378">
        <v>0</v>
      </c>
      <c r="V98" s="378">
        <v>13</v>
      </c>
      <c r="W98" s="378"/>
      <c r="X98" s="390" t="s">
        <v>363</v>
      </c>
      <c r="Y98" s="378" t="s">
        <v>109</v>
      </c>
      <c r="Z98" s="378" t="s">
        <v>46</v>
      </c>
      <c r="AA98" s="378">
        <v>0</v>
      </c>
    </row>
    <row r="99" spans="1:27" ht="45" x14ac:dyDescent="0.25">
      <c r="A99" s="374">
        <v>89</v>
      </c>
      <c r="B99" s="378" t="s">
        <v>71</v>
      </c>
      <c r="C99" s="378" t="s">
        <v>53</v>
      </c>
      <c r="D99" s="378" t="s">
        <v>364</v>
      </c>
      <c r="E99" s="378" t="s">
        <v>73</v>
      </c>
      <c r="F99" s="378" t="s">
        <v>365</v>
      </c>
      <c r="G99" s="390" t="s">
        <v>362</v>
      </c>
      <c r="H99" s="378" t="s">
        <v>45</v>
      </c>
      <c r="I99" s="378">
        <v>11.005000000000001</v>
      </c>
      <c r="J99" s="385" t="s">
        <v>82</v>
      </c>
      <c r="K99" s="378"/>
      <c r="L99" s="378"/>
      <c r="M99" s="378">
        <v>14</v>
      </c>
      <c r="N99" s="378">
        <v>0</v>
      </c>
      <c r="O99" s="378">
        <v>0</v>
      </c>
      <c r="P99" s="378">
        <v>14</v>
      </c>
      <c r="Q99" s="378">
        <v>0</v>
      </c>
      <c r="R99" s="378">
        <v>0</v>
      </c>
      <c r="S99" s="378">
        <v>0</v>
      </c>
      <c r="T99" s="378">
        <v>14</v>
      </c>
      <c r="U99" s="378">
        <v>0</v>
      </c>
      <c r="V99" s="378">
        <v>3</v>
      </c>
      <c r="W99" s="378"/>
      <c r="X99" s="390" t="s">
        <v>366</v>
      </c>
      <c r="Y99" s="378" t="s">
        <v>109</v>
      </c>
      <c r="Z99" s="378" t="s">
        <v>46</v>
      </c>
      <c r="AA99" s="378">
        <v>0</v>
      </c>
    </row>
    <row r="100" spans="1:27" ht="60" x14ac:dyDescent="0.25">
      <c r="A100" s="374">
        <v>90</v>
      </c>
      <c r="B100" s="378" t="s">
        <v>47</v>
      </c>
      <c r="C100" s="378" t="s">
        <v>48</v>
      </c>
      <c r="D100" s="378" t="s">
        <v>367</v>
      </c>
      <c r="E100" s="378" t="s">
        <v>73</v>
      </c>
      <c r="F100" s="378" t="s">
        <v>368</v>
      </c>
      <c r="G100" s="390" t="s">
        <v>369</v>
      </c>
      <c r="H100" s="378" t="s">
        <v>45</v>
      </c>
      <c r="I100" s="378">
        <v>0.8</v>
      </c>
      <c r="J100" s="385" t="s">
        <v>82</v>
      </c>
      <c r="K100" s="378"/>
      <c r="L100" s="378"/>
      <c r="M100" s="378">
        <v>10</v>
      </c>
      <c r="N100" s="378">
        <v>0</v>
      </c>
      <c r="O100" s="378">
        <v>0</v>
      </c>
      <c r="P100" s="378">
        <v>10</v>
      </c>
      <c r="Q100" s="378">
        <v>0</v>
      </c>
      <c r="R100" s="378">
        <v>0</v>
      </c>
      <c r="S100" s="378">
        <v>0</v>
      </c>
      <c r="T100" s="378">
        <v>10</v>
      </c>
      <c r="U100" s="378">
        <v>0</v>
      </c>
      <c r="V100" s="378">
        <v>14</v>
      </c>
      <c r="W100" s="378"/>
      <c r="X100" s="390" t="s">
        <v>370</v>
      </c>
      <c r="Y100" s="378" t="s">
        <v>109</v>
      </c>
      <c r="Z100" s="378" t="s">
        <v>46</v>
      </c>
      <c r="AA100" s="378">
        <v>0</v>
      </c>
    </row>
    <row r="101" spans="1:27" ht="60" x14ac:dyDescent="0.25">
      <c r="A101" s="374">
        <v>91</v>
      </c>
      <c r="B101" s="378" t="s">
        <v>47</v>
      </c>
      <c r="C101" s="378" t="s">
        <v>40</v>
      </c>
      <c r="D101" s="378" t="s">
        <v>200</v>
      </c>
      <c r="E101" s="378" t="s">
        <v>73</v>
      </c>
      <c r="F101" s="378" t="s">
        <v>371</v>
      </c>
      <c r="G101" s="390" t="s">
        <v>372</v>
      </c>
      <c r="H101" s="378" t="s">
        <v>45</v>
      </c>
      <c r="I101" s="378">
        <v>4.5330000000000004</v>
      </c>
      <c r="J101" s="385" t="s">
        <v>82</v>
      </c>
      <c r="K101" s="378"/>
      <c r="L101" s="378"/>
      <c r="M101" s="378">
        <v>9</v>
      </c>
      <c r="N101" s="378">
        <v>0</v>
      </c>
      <c r="O101" s="378">
        <v>0</v>
      </c>
      <c r="P101" s="378">
        <v>7</v>
      </c>
      <c r="Q101" s="378">
        <v>0</v>
      </c>
      <c r="R101" s="378">
        <v>0</v>
      </c>
      <c r="S101" s="378">
        <v>7</v>
      </c>
      <c r="T101" s="378">
        <v>0</v>
      </c>
      <c r="U101" s="378">
        <v>2</v>
      </c>
      <c r="V101" s="378">
        <v>28</v>
      </c>
      <c r="W101" s="378"/>
      <c r="X101" s="390" t="s">
        <v>373</v>
      </c>
      <c r="Y101" s="390" t="s">
        <v>57</v>
      </c>
      <c r="Z101" s="378" t="s">
        <v>46</v>
      </c>
      <c r="AA101" s="378">
        <v>0</v>
      </c>
    </row>
    <row r="102" spans="1:27" ht="60" x14ac:dyDescent="0.25">
      <c r="A102" s="374">
        <v>92</v>
      </c>
      <c r="B102" s="378" t="s">
        <v>47</v>
      </c>
      <c r="C102" s="378" t="s">
        <v>40</v>
      </c>
      <c r="D102" s="378" t="s">
        <v>200</v>
      </c>
      <c r="E102" s="378" t="s">
        <v>73</v>
      </c>
      <c r="F102" s="378" t="s">
        <v>374</v>
      </c>
      <c r="G102" s="378" t="s">
        <v>375</v>
      </c>
      <c r="H102" s="378" t="s">
        <v>45</v>
      </c>
      <c r="I102" s="378">
        <v>0.48</v>
      </c>
      <c r="J102" s="385" t="s">
        <v>82</v>
      </c>
      <c r="K102" s="378"/>
      <c r="L102" s="378"/>
      <c r="M102" s="378">
        <v>9</v>
      </c>
      <c r="N102" s="378">
        <v>0</v>
      </c>
      <c r="O102" s="378">
        <v>0</v>
      </c>
      <c r="P102" s="378">
        <v>7</v>
      </c>
      <c r="Q102" s="378">
        <v>0</v>
      </c>
      <c r="R102" s="378">
        <v>0</v>
      </c>
      <c r="S102" s="378">
        <v>7</v>
      </c>
      <c r="T102" s="378">
        <v>0</v>
      </c>
      <c r="U102" s="378">
        <v>2</v>
      </c>
      <c r="V102" s="378">
        <v>12</v>
      </c>
      <c r="W102" s="378"/>
      <c r="X102" s="390" t="s">
        <v>376</v>
      </c>
      <c r="Y102" s="378" t="s">
        <v>57</v>
      </c>
      <c r="Z102" s="378">
        <v>4.21</v>
      </c>
      <c r="AA102" s="378">
        <v>0</v>
      </c>
    </row>
    <row r="103" spans="1:27" ht="60" x14ac:dyDescent="0.25">
      <c r="A103" s="374">
        <v>93</v>
      </c>
      <c r="B103" s="390" t="s">
        <v>377</v>
      </c>
      <c r="C103" s="390" t="s">
        <v>378</v>
      </c>
      <c r="D103" s="390" t="s">
        <v>379</v>
      </c>
      <c r="E103" s="378">
        <v>110</v>
      </c>
      <c r="F103" s="390" t="s">
        <v>380</v>
      </c>
      <c r="G103" s="390" t="s">
        <v>381</v>
      </c>
      <c r="H103" s="378" t="s">
        <v>45</v>
      </c>
      <c r="I103" s="378">
        <v>0.51600000000000001</v>
      </c>
      <c r="J103" s="385" t="s">
        <v>82</v>
      </c>
      <c r="K103" s="378"/>
      <c r="L103" s="378"/>
      <c r="M103" s="378">
        <v>10</v>
      </c>
      <c r="N103" s="378">
        <v>0</v>
      </c>
      <c r="O103" s="378">
        <v>10</v>
      </c>
      <c r="P103" s="378">
        <v>0</v>
      </c>
      <c r="Q103" s="378">
        <v>0</v>
      </c>
      <c r="R103" s="378">
        <v>0</v>
      </c>
      <c r="S103" s="378">
        <v>5</v>
      </c>
      <c r="T103" s="378">
        <v>0</v>
      </c>
      <c r="U103" s="378">
        <v>5</v>
      </c>
      <c r="V103" s="378">
        <v>22</v>
      </c>
      <c r="W103" s="378"/>
      <c r="X103" s="390" t="s">
        <v>382</v>
      </c>
      <c r="Y103" s="381" t="s">
        <v>70</v>
      </c>
      <c r="Z103" s="378">
        <v>4.21</v>
      </c>
      <c r="AA103" s="378">
        <v>1</v>
      </c>
    </row>
    <row r="104" spans="1:27" ht="60" x14ac:dyDescent="0.25">
      <c r="A104" s="374">
        <v>94</v>
      </c>
      <c r="B104" s="390" t="s">
        <v>377</v>
      </c>
      <c r="C104" s="390" t="s">
        <v>378</v>
      </c>
      <c r="D104" s="390" t="s">
        <v>379</v>
      </c>
      <c r="E104" s="378">
        <v>110</v>
      </c>
      <c r="F104" s="390" t="s">
        <v>380</v>
      </c>
      <c r="G104" s="390" t="s">
        <v>383</v>
      </c>
      <c r="H104" s="378" t="s">
        <v>45</v>
      </c>
      <c r="I104" s="379">
        <v>3</v>
      </c>
      <c r="J104" s="385" t="s">
        <v>82</v>
      </c>
      <c r="K104" s="378"/>
      <c r="L104" s="378"/>
      <c r="M104" s="378">
        <v>1</v>
      </c>
      <c r="N104" s="378">
        <v>0</v>
      </c>
      <c r="O104" s="378">
        <v>0</v>
      </c>
      <c r="P104" s="378">
        <v>1</v>
      </c>
      <c r="Q104" s="378">
        <v>0</v>
      </c>
      <c r="R104" s="378">
        <v>0</v>
      </c>
      <c r="S104" s="378">
        <v>0</v>
      </c>
      <c r="T104" s="378">
        <v>0</v>
      </c>
      <c r="U104" s="378">
        <v>1</v>
      </c>
      <c r="V104" s="378">
        <v>22</v>
      </c>
      <c r="W104" s="378"/>
      <c r="X104" s="390" t="s">
        <v>384</v>
      </c>
      <c r="Y104" s="381" t="s">
        <v>109</v>
      </c>
      <c r="Z104" s="378">
        <v>4.21</v>
      </c>
      <c r="AA104" s="378">
        <v>0</v>
      </c>
    </row>
    <row r="105" spans="1:27" ht="60" x14ac:dyDescent="0.25">
      <c r="A105" s="374">
        <v>95</v>
      </c>
      <c r="B105" s="378" t="s">
        <v>47</v>
      </c>
      <c r="C105" s="378" t="s">
        <v>40</v>
      </c>
      <c r="D105" s="378" t="s">
        <v>200</v>
      </c>
      <c r="E105" s="378" t="s">
        <v>73</v>
      </c>
      <c r="F105" s="378" t="s">
        <v>385</v>
      </c>
      <c r="G105" s="378" t="s">
        <v>386</v>
      </c>
      <c r="H105" s="378" t="s">
        <v>45</v>
      </c>
      <c r="I105" s="378">
        <v>1.73</v>
      </c>
      <c r="J105" s="385" t="s">
        <v>82</v>
      </c>
      <c r="K105" s="378"/>
      <c r="L105" s="378"/>
      <c r="M105" s="378">
        <v>9</v>
      </c>
      <c r="N105" s="378">
        <v>0</v>
      </c>
      <c r="O105" s="378">
        <v>0</v>
      </c>
      <c r="P105" s="378">
        <v>7</v>
      </c>
      <c r="Q105" s="378">
        <v>0</v>
      </c>
      <c r="R105" s="378">
        <v>0</v>
      </c>
      <c r="S105" s="378">
        <v>7</v>
      </c>
      <c r="T105" s="378">
        <v>0</v>
      </c>
      <c r="U105" s="378">
        <v>2</v>
      </c>
      <c r="V105" s="378">
        <v>12</v>
      </c>
      <c r="W105" s="378"/>
      <c r="X105" s="390" t="s">
        <v>387</v>
      </c>
      <c r="Y105" s="378" t="s">
        <v>109</v>
      </c>
      <c r="Z105" s="378" t="s">
        <v>46</v>
      </c>
      <c r="AA105" s="378">
        <v>0</v>
      </c>
    </row>
    <row r="106" spans="1:27" ht="45" x14ac:dyDescent="0.25">
      <c r="A106" s="374">
        <v>96</v>
      </c>
      <c r="B106" s="400" t="s">
        <v>71</v>
      </c>
      <c r="C106" s="400" t="s">
        <v>53</v>
      </c>
      <c r="D106" s="400" t="s">
        <v>271</v>
      </c>
      <c r="E106" s="400">
        <v>35</v>
      </c>
      <c r="F106" s="401" t="s">
        <v>388</v>
      </c>
      <c r="G106" s="401" t="s">
        <v>389</v>
      </c>
      <c r="H106" s="401" t="s">
        <v>75</v>
      </c>
      <c r="I106" s="400">
        <v>0.33300000000000002</v>
      </c>
      <c r="J106" s="385" t="s">
        <v>82</v>
      </c>
      <c r="K106" s="400"/>
      <c r="L106" s="400"/>
      <c r="M106" s="400">
        <v>15</v>
      </c>
      <c r="N106" s="400">
        <v>0</v>
      </c>
      <c r="O106" s="400">
        <v>0</v>
      </c>
      <c r="P106" s="400">
        <v>15</v>
      </c>
      <c r="Q106" s="400">
        <v>0</v>
      </c>
      <c r="R106" s="400">
        <v>0</v>
      </c>
      <c r="S106" s="400">
        <v>0</v>
      </c>
      <c r="T106" s="400">
        <v>15</v>
      </c>
      <c r="U106" s="400">
        <v>0</v>
      </c>
      <c r="V106" s="400">
        <v>15</v>
      </c>
      <c r="W106" s="400"/>
      <c r="X106" s="400"/>
      <c r="Y106" s="400"/>
      <c r="Z106" s="400"/>
      <c r="AA106" s="400">
        <v>1</v>
      </c>
    </row>
    <row r="107" spans="1:27" ht="60" x14ac:dyDescent="0.25">
      <c r="A107" s="374">
        <v>97</v>
      </c>
      <c r="B107" s="378" t="s">
        <v>47</v>
      </c>
      <c r="C107" s="378" t="s">
        <v>40</v>
      </c>
      <c r="D107" s="378" t="s">
        <v>390</v>
      </c>
      <c r="E107" s="378" t="s">
        <v>42</v>
      </c>
      <c r="F107" s="378" t="s">
        <v>391</v>
      </c>
      <c r="G107" s="378" t="s">
        <v>392</v>
      </c>
      <c r="H107" s="378" t="s">
        <v>45</v>
      </c>
      <c r="I107" s="378">
        <v>0.42</v>
      </c>
      <c r="J107" s="385" t="s">
        <v>82</v>
      </c>
      <c r="K107" s="378"/>
      <c r="L107" s="378"/>
      <c r="M107" s="378">
        <v>7</v>
      </c>
      <c r="N107" s="378">
        <v>0</v>
      </c>
      <c r="O107" s="378">
        <v>0</v>
      </c>
      <c r="P107" s="378">
        <v>7</v>
      </c>
      <c r="Q107" s="378">
        <v>0</v>
      </c>
      <c r="R107" s="378">
        <v>0</v>
      </c>
      <c r="S107" s="378">
        <v>7</v>
      </c>
      <c r="T107" s="378">
        <v>0</v>
      </c>
      <c r="U107" s="378">
        <v>0</v>
      </c>
      <c r="V107" s="378">
        <v>8</v>
      </c>
      <c r="W107" s="378"/>
      <c r="X107" s="390" t="s">
        <v>393</v>
      </c>
      <c r="Y107" s="378" t="s">
        <v>109</v>
      </c>
      <c r="Z107" s="378" t="s">
        <v>46</v>
      </c>
      <c r="AA107" s="378">
        <v>0</v>
      </c>
    </row>
    <row r="108" spans="1:27" ht="60" x14ac:dyDescent="0.25">
      <c r="A108" s="374">
        <v>98</v>
      </c>
      <c r="B108" s="378" t="s">
        <v>47</v>
      </c>
      <c r="C108" s="378" t="s">
        <v>40</v>
      </c>
      <c r="D108" s="378" t="s">
        <v>394</v>
      </c>
      <c r="E108" s="378" t="s">
        <v>42</v>
      </c>
      <c r="F108" s="378" t="s">
        <v>391</v>
      </c>
      <c r="G108" s="378" t="s">
        <v>392</v>
      </c>
      <c r="H108" s="378" t="s">
        <v>45</v>
      </c>
      <c r="I108" s="378">
        <v>0.42</v>
      </c>
      <c r="J108" s="385" t="s">
        <v>82</v>
      </c>
      <c r="K108" s="378"/>
      <c r="L108" s="378"/>
      <c r="M108" s="378">
        <v>5</v>
      </c>
      <c r="N108" s="378">
        <v>0</v>
      </c>
      <c r="O108" s="378">
        <v>0</v>
      </c>
      <c r="P108" s="378">
        <v>5</v>
      </c>
      <c r="Q108" s="378">
        <v>0</v>
      </c>
      <c r="R108" s="378">
        <v>0</v>
      </c>
      <c r="S108" s="378">
        <v>5</v>
      </c>
      <c r="T108" s="378">
        <v>0</v>
      </c>
      <c r="U108" s="378">
        <v>0</v>
      </c>
      <c r="V108" s="378">
        <v>11</v>
      </c>
      <c r="W108" s="378"/>
      <c r="X108" s="390" t="s">
        <v>395</v>
      </c>
      <c r="Y108" s="378" t="s">
        <v>109</v>
      </c>
      <c r="Z108" s="378" t="s">
        <v>46</v>
      </c>
      <c r="AA108" s="378">
        <v>0</v>
      </c>
    </row>
    <row r="109" spans="1:27" ht="60" x14ac:dyDescent="0.25">
      <c r="A109" s="374">
        <v>99</v>
      </c>
      <c r="B109" s="378" t="s">
        <v>47</v>
      </c>
      <c r="C109" s="378" t="s">
        <v>48</v>
      </c>
      <c r="D109" s="378" t="s">
        <v>396</v>
      </c>
      <c r="E109" s="378" t="s">
        <v>42</v>
      </c>
      <c r="F109" s="378" t="s">
        <v>391</v>
      </c>
      <c r="G109" s="378" t="s">
        <v>392</v>
      </c>
      <c r="H109" s="378" t="s">
        <v>45</v>
      </c>
      <c r="I109" s="378">
        <v>0.42</v>
      </c>
      <c r="J109" s="385" t="s">
        <v>82</v>
      </c>
      <c r="K109" s="378"/>
      <c r="L109" s="378"/>
      <c r="M109" s="378">
        <v>48</v>
      </c>
      <c r="N109" s="378">
        <v>0</v>
      </c>
      <c r="O109" s="378">
        <v>0</v>
      </c>
      <c r="P109" s="378">
        <v>47</v>
      </c>
      <c r="Q109" s="378">
        <v>0</v>
      </c>
      <c r="R109" s="378">
        <v>0</v>
      </c>
      <c r="S109" s="378">
        <v>12</v>
      </c>
      <c r="T109" s="378">
        <v>35</v>
      </c>
      <c r="U109" s="378">
        <v>1</v>
      </c>
      <c r="V109" s="378">
        <v>21</v>
      </c>
      <c r="W109" s="378"/>
      <c r="X109" s="390" t="s">
        <v>397</v>
      </c>
      <c r="Y109" s="378" t="s">
        <v>109</v>
      </c>
      <c r="Z109" s="378" t="s">
        <v>46</v>
      </c>
      <c r="AA109" s="378">
        <v>0</v>
      </c>
    </row>
    <row r="110" spans="1:27" ht="75" x14ac:dyDescent="0.25">
      <c r="A110" s="374">
        <v>100</v>
      </c>
      <c r="B110" s="400" t="s">
        <v>71</v>
      </c>
      <c r="C110" s="400" t="s">
        <v>53</v>
      </c>
      <c r="D110" s="400" t="s">
        <v>398</v>
      </c>
      <c r="E110" s="400">
        <v>0.38</v>
      </c>
      <c r="F110" s="400" t="s">
        <v>399</v>
      </c>
      <c r="G110" s="400" t="s">
        <v>400</v>
      </c>
      <c r="H110" s="400" t="s">
        <v>75</v>
      </c>
      <c r="I110" s="402">
        <v>1</v>
      </c>
      <c r="J110" s="400" t="s">
        <v>74</v>
      </c>
      <c r="K110" s="400"/>
      <c r="L110" s="400"/>
      <c r="M110" s="400">
        <v>8</v>
      </c>
      <c r="N110" s="400">
        <v>0</v>
      </c>
      <c r="O110" s="400">
        <v>0</v>
      </c>
      <c r="P110" s="400">
        <v>8</v>
      </c>
      <c r="Q110" s="400">
        <v>0</v>
      </c>
      <c r="R110" s="400">
        <v>0</v>
      </c>
      <c r="S110" s="400">
        <v>0</v>
      </c>
      <c r="T110" s="400">
        <v>8</v>
      </c>
      <c r="U110" s="400">
        <v>0</v>
      </c>
      <c r="V110" s="400">
        <v>6</v>
      </c>
      <c r="W110" s="400"/>
      <c r="X110" s="401"/>
      <c r="Y110" s="400"/>
      <c r="Z110" s="400"/>
      <c r="AA110" s="400">
        <v>1</v>
      </c>
    </row>
    <row r="111" spans="1:27" ht="45" x14ac:dyDescent="0.25">
      <c r="A111" s="374">
        <v>101</v>
      </c>
      <c r="B111" s="400" t="s">
        <v>71</v>
      </c>
      <c r="C111" s="400" t="s">
        <v>53</v>
      </c>
      <c r="D111" s="400" t="s">
        <v>401</v>
      </c>
      <c r="E111" s="378" t="s">
        <v>73</v>
      </c>
      <c r="F111" s="400" t="s">
        <v>402</v>
      </c>
      <c r="G111" s="400" t="s">
        <v>403</v>
      </c>
      <c r="H111" s="400" t="s">
        <v>75</v>
      </c>
      <c r="I111" s="402">
        <v>7.6660000000000004</v>
      </c>
      <c r="J111" s="400" t="s">
        <v>74</v>
      </c>
      <c r="K111" s="400"/>
      <c r="L111" s="400"/>
      <c r="M111" s="400">
        <v>56</v>
      </c>
      <c r="N111" s="400">
        <v>0</v>
      </c>
      <c r="O111" s="400">
        <v>0</v>
      </c>
      <c r="P111" s="400">
        <v>56</v>
      </c>
      <c r="Q111" s="400">
        <v>0</v>
      </c>
      <c r="R111" s="400">
        <v>0</v>
      </c>
      <c r="S111" s="400">
        <v>0</v>
      </c>
      <c r="T111" s="400">
        <v>56</v>
      </c>
      <c r="U111" s="400">
        <v>0</v>
      </c>
      <c r="V111" s="400">
        <v>23</v>
      </c>
      <c r="W111" s="400"/>
      <c r="X111" s="401"/>
      <c r="Y111" s="400"/>
      <c r="Z111" s="400"/>
      <c r="AA111" s="400">
        <v>1</v>
      </c>
    </row>
    <row r="112" spans="1:27" ht="75" x14ac:dyDescent="0.25">
      <c r="A112" s="374">
        <v>102</v>
      </c>
      <c r="B112" s="400" t="s">
        <v>71</v>
      </c>
      <c r="C112" s="400" t="s">
        <v>53</v>
      </c>
      <c r="D112" s="400" t="s">
        <v>398</v>
      </c>
      <c r="E112" s="400">
        <v>0.38</v>
      </c>
      <c r="F112" s="400" t="s">
        <v>404</v>
      </c>
      <c r="G112" s="400" t="s">
        <v>405</v>
      </c>
      <c r="H112" s="400" t="s">
        <v>75</v>
      </c>
      <c r="I112" s="402">
        <v>1</v>
      </c>
      <c r="J112" s="400" t="s">
        <v>74</v>
      </c>
      <c r="K112" s="400"/>
      <c r="L112" s="400"/>
      <c r="M112" s="400">
        <v>8</v>
      </c>
      <c r="N112" s="400">
        <v>0</v>
      </c>
      <c r="O112" s="400">
        <v>0</v>
      </c>
      <c r="P112" s="400">
        <v>8</v>
      </c>
      <c r="Q112" s="400">
        <v>0</v>
      </c>
      <c r="R112" s="400">
        <v>0</v>
      </c>
      <c r="S112" s="400">
        <v>0</v>
      </c>
      <c r="T112" s="400">
        <v>8</v>
      </c>
      <c r="U112" s="400">
        <v>0</v>
      </c>
      <c r="V112" s="400">
        <v>6</v>
      </c>
      <c r="W112" s="400"/>
      <c r="X112" s="401"/>
      <c r="Y112" s="400"/>
      <c r="Z112" s="400"/>
      <c r="AA112" s="400">
        <v>1</v>
      </c>
    </row>
    <row r="113" spans="1:27" ht="60" x14ac:dyDescent="0.25">
      <c r="A113" s="374">
        <v>103</v>
      </c>
      <c r="B113" s="378" t="s">
        <v>47</v>
      </c>
      <c r="C113" s="378" t="s">
        <v>48</v>
      </c>
      <c r="D113" s="378" t="s">
        <v>406</v>
      </c>
      <c r="E113" s="378" t="s">
        <v>73</v>
      </c>
      <c r="F113" s="378" t="s">
        <v>407</v>
      </c>
      <c r="G113" s="378" t="s">
        <v>408</v>
      </c>
      <c r="H113" s="378" t="s">
        <v>45</v>
      </c>
      <c r="I113" s="378">
        <v>4.17</v>
      </c>
      <c r="J113" s="400" t="s">
        <v>74</v>
      </c>
      <c r="K113" s="378"/>
      <c r="L113" s="378"/>
      <c r="M113" s="378">
        <v>7</v>
      </c>
      <c r="N113" s="378">
        <v>0</v>
      </c>
      <c r="O113" s="378">
        <v>0</v>
      </c>
      <c r="P113" s="378">
        <v>7</v>
      </c>
      <c r="Q113" s="378">
        <v>0</v>
      </c>
      <c r="R113" s="378">
        <v>0</v>
      </c>
      <c r="S113" s="378">
        <v>0</v>
      </c>
      <c r="T113" s="378">
        <v>7</v>
      </c>
      <c r="U113" s="378">
        <v>0</v>
      </c>
      <c r="V113" s="378">
        <v>19</v>
      </c>
      <c r="W113" s="378"/>
      <c r="X113" s="390" t="s">
        <v>409</v>
      </c>
      <c r="Y113" s="378" t="s">
        <v>109</v>
      </c>
      <c r="Z113" s="378" t="s">
        <v>46</v>
      </c>
      <c r="AA113" s="378">
        <v>0</v>
      </c>
    </row>
    <row r="114" spans="1:27" ht="75" x14ac:dyDescent="0.25">
      <c r="A114" s="374">
        <v>104</v>
      </c>
      <c r="B114" s="378" t="s">
        <v>410</v>
      </c>
      <c r="C114" s="378" t="s">
        <v>53</v>
      </c>
      <c r="D114" s="378" t="s">
        <v>411</v>
      </c>
      <c r="E114" s="378" t="s">
        <v>73</v>
      </c>
      <c r="F114" s="378" t="s">
        <v>412</v>
      </c>
      <c r="G114" s="390" t="s">
        <v>413</v>
      </c>
      <c r="H114" s="378" t="s">
        <v>45</v>
      </c>
      <c r="I114" s="379">
        <v>17</v>
      </c>
      <c r="J114" s="400" t="s">
        <v>74</v>
      </c>
      <c r="K114" s="378"/>
      <c r="L114" s="378"/>
      <c r="M114" s="378">
        <v>3</v>
      </c>
      <c r="N114" s="378">
        <v>0</v>
      </c>
      <c r="O114" s="378">
        <v>0</v>
      </c>
      <c r="P114" s="378">
        <v>3</v>
      </c>
      <c r="Q114" s="378">
        <v>0</v>
      </c>
      <c r="R114" s="378">
        <v>0</v>
      </c>
      <c r="S114" s="378">
        <v>0</v>
      </c>
      <c r="T114" s="378">
        <v>3</v>
      </c>
      <c r="U114" s="378">
        <v>0</v>
      </c>
      <c r="V114" s="378">
        <v>12</v>
      </c>
      <c r="W114" s="378"/>
      <c r="X114" s="390" t="s">
        <v>414</v>
      </c>
      <c r="Y114" s="378" t="s">
        <v>109</v>
      </c>
      <c r="Z114" s="378" t="s">
        <v>46</v>
      </c>
      <c r="AA114" s="378">
        <v>0</v>
      </c>
    </row>
    <row r="115" spans="1:27" ht="60" x14ac:dyDescent="0.25">
      <c r="A115" s="374">
        <v>105</v>
      </c>
      <c r="B115" s="378" t="s">
        <v>160</v>
      </c>
      <c r="C115" s="378" t="s">
        <v>53</v>
      </c>
      <c r="D115" s="378" t="s">
        <v>415</v>
      </c>
      <c r="E115" s="378" t="s">
        <v>236</v>
      </c>
      <c r="F115" s="378" t="s">
        <v>416</v>
      </c>
      <c r="G115" s="378" t="s">
        <v>417</v>
      </c>
      <c r="H115" s="378" t="s">
        <v>45</v>
      </c>
      <c r="I115" s="378">
        <v>0.25</v>
      </c>
      <c r="J115" s="400" t="s">
        <v>74</v>
      </c>
      <c r="K115" s="378"/>
      <c r="L115" s="378"/>
      <c r="M115" s="378">
        <v>7</v>
      </c>
      <c r="N115" s="378">
        <v>0</v>
      </c>
      <c r="O115" s="378">
        <v>0</v>
      </c>
      <c r="P115" s="378">
        <v>7</v>
      </c>
      <c r="Q115" s="378">
        <v>0</v>
      </c>
      <c r="R115" s="378">
        <v>0</v>
      </c>
      <c r="S115" s="378">
        <v>7</v>
      </c>
      <c r="T115" s="378">
        <v>0</v>
      </c>
      <c r="U115" s="378">
        <v>0</v>
      </c>
      <c r="V115" s="378">
        <v>22</v>
      </c>
      <c r="W115" s="378"/>
      <c r="X115" s="390" t="s">
        <v>418</v>
      </c>
      <c r="Y115" s="378" t="s">
        <v>109</v>
      </c>
      <c r="Z115" s="378" t="s">
        <v>46</v>
      </c>
      <c r="AA115" s="378">
        <v>0</v>
      </c>
    </row>
    <row r="116" spans="1:27" ht="45" x14ac:dyDescent="0.25">
      <c r="A116" s="374">
        <v>106</v>
      </c>
      <c r="B116" s="400" t="s">
        <v>71</v>
      </c>
      <c r="C116" s="400" t="s">
        <v>53</v>
      </c>
      <c r="D116" s="400" t="s">
        <v>401</v>
      </c>
      <c r="E116" s="378" t="s">
        <v>73</v>
      </c>
      <c r="F116" s="400" t="s">
        <v>419</v>
      </c>
      <c r="G116" s="400" t="s">
        <v>420</v>
      </c>
      <c r="H116" s="400" t="s">
        <v>75</v>
      </c>
      <c r="I116" s="402">
        <v>12.5</v>
      </c>
      <c r="J116" s="400" t="s">
        <v>74</v>
      </c>
      <c r="K116" s="400"/>
      <c r="L116" s="400"/>
      <c r="M116" s="400">
        <v>56</v>
      </c>
      <c r="N116" s="400">
        <v>0</v>
      </c>
      <c r="O116" s="400">
        <v>0</v>
      </c>
      <c r="P116" s="400">
        <v>56</v>
      </c>
      <c r="Q116" s="400">
        <v>0</v>
      </c>
      <c r="R116" s="400">
        <v>0</v>
      </c>
      <c r="S116" s="400">
        <v>0</v>
      </c>
      <c r="T116" s="400">
        <v>56</v>
      </c>
      <c r="U116" s="400">
        <v>0</v>
      </c>
      <c r="V116" s="400">
        <v>23</v>
      </c>
      <c r="W116" s="400"/>
      <c r="X116" s="401"/>
      <c r="Y116" s="400"/>
      <c r="Z116" s="400"/>
      <c r="AA116" s="400">
        <v>1</v>
      </c>
    </row>
    <row r="117" spans="1:27" ht="75" x14ac:dyDescent="0.25">
      <c r="A117" s="374">
        <v>107</v>
      </c>
      <c r="B117" s="400" t="s">
        <v>71</v>
      </c>
      <c r="C117" s="400" t="s">
        <v>53</v>
      </c>
      <c r="D117" s="400" t="s">
        <v>421</v>
      </c>
      <c r="E117" s="400">
        <v>0.38</v>
      </c>
      <c r="F117" s="400" t="s">
        <v>422</v>
      </c>
      <c r="G117" s="400" t="s">
        <v>423</v>
      </c>
      <c r="H117" s="400" t="s">
        <v>75</v>
      </c>
      <c r="I117" s="402">
        <v>0.5</v>
      </c>
      <c r="J117" s="400" t="s">
        <v>74</v>
      </c>
      <c r="K117" s="400"/>
      <c r="L117" s="400"/>
      <c r="M117" s="400">
        <v>8</v>
      </c>
      <c r="N117" s="400">
        <v>0</v>
      </c>
      <c r="O117" s="400">
        <v>0</v>
      </c>
      <c r="P117" s="400">
        <v>8</v>
      </c>
      <c r="Q117" s="400">
        <v>0</v>
      </c>
      <c r="R117" s="400">
        <v>0</v>
      </c>
      <c r="S117" s="400">
        <v>0</v>
      </c>
      <c r="T117" s="400">
        <v>8</v>
      </c>
      <c r="U117" s="400">
        <v>0</v>
      </c>
      <c r="V117" s="400">
        <v>6</v>
      </c>
      <c r="W117" s="400"/>
      <c r="X117" s="401"/>
      <c r="Y117" s="400"/>
      <c r="Z117" s="400"/>
      <c r="AA117" s="400">
        <v>1</v>
      </c>
    </row>
    <row r="118" spans="1:27" ht="45" x14ac:dyDescent="0.25">
      <c r="A118" s="374">
        <v>108</v>
      </c>
      <c r="B118" s="400" t="s">
        <v>71</v>
      </c>
      <c r="C118" s="400" t="s">
        <v>53</v>
      </c>
      <c r="D118" s="400" t="s">
        <v>401</v>
      </c>
      <c r="E118" s="378" t="s">
        <v>73</v>
      </c>
      <c r="F118" s="400" t="s">
        <v>424</v>
      </c>
      <c r="G118" s="400" t="s">
        <v>425</v>
      </c>
      <c r="H118" s="400" t="s">
        <v>75</v>
      </c>
      <c r="I118" s="402">
        <v>11.833</v>
      </c>
      <c r="J118" s="400" t="s">
        <v>74</v>
      </c>
      <c r="K118" s="400"/>
      <c r="L118" s="400"/>
      <c r="M118" s="400">
        <v>56</v>
      </c>
      <c r="N118" s="400">
        <v>0</v>
      </c>
      <c r="O118" s="400">
        <v>0</v>
      </c>
      <c r="P118" s="400">
        <v>56</v>
      </c>
      <c r="Q118" s="400">
        <v>0</v>
      </c>
      <c r="R118" s="400">
        <v>0</v>
      </c>
      <c r="S118" s="400">
        <v>0</v>
      </c>
      <c r="T118" s="400">
        <v>56</v>
      </c>
      <c r="U118" s="400">
        <v>0</v>
      </c>
      <c r="V118" s="400">
        <v>25</v>
      </c>
      <c r="W118" s="400"/>
      <c r="X118" s="401"/>
      <c r="Y118" s="400"/>
      <c r="Z118" s="400"/>
      <c r="AA118" s="400">
        <v>1</v>
      </c>
    </row>
    <row r="119" spans="1:27" ht="45" x14ac:dyDescent="0.25">
      <c r="A119" s="374">
        <v>109</v>
      </c>
      <c r="B119" s="400" t="s">
        <v>71</v>
      </c>
      <c r="C119" s="400" t="s">
        <v>53</v>
      </c>
      <c r="D119" s="400" t="s">
        <v>426</v>
      </c>
      <c r="E119" s="400">
        <v>0.38</v>
      </c>
      <c r="F119" s="400" t="s">
        <v>427</v>
      </c>
      <c r="G119" s="400" t="s">
        <v>428</v>
      </c>
      <c r="H119" s="400" t="s">
        <v>75</v>
      </c>
      <c r="I119" s="402">
        <v>2.8330000000000002</v>
      </c>
      <c r="J119" s="400" t="s">
        <v>74</v>
      </c>
      <c r="K119" s="400"/>
      <c r="L119" s="400"/>
      <c r="M119" s="400">
        <v>8</v>
      </c>
      <c r="N119" s="400">
        <v>0</v>
      </c>
      <c r="O119" s="400">
        <v>0</v>
      </c>
      <c r="P119" s="400">
        <v>8</v>
      </c>
      <c r="Q119" s="400">
        <v>0</v>
      </c>
      <c r="R119" s="400">
        <v>0</v>
      </c>
      <c r="S119" s="400">
        <v>0</v>
      </c>
      <c r="T119" s="400">
        <v>8</v>
      </c>
      <c r="U119" s="400">
        <v>0</v>
      </c>
      <c r="V119" s="400">
        <v>12</v>
      </c>
      <c r="W119" s="400"/>
      <c r="X119" s="401"/>
      <c r="Y119" s="400"/>
      <c r="Z119" s="400"/>
      <c r="AA119" s="400">
        <v>1</v>
      </c>
    </row>
    <row r="120" spans="1:27" ht="45" x14ac:dyDescent="0.25">
      <c r="A120" s="374">
        <v>110</v>
      </c>
      <c r="B120" s="400" t="s">
        <v>71</v>
      </c>
      <c r="C120" s="400" t="s">
        <v>53</v>
      </c>
      <c r="D120" s="400" t="s">
        <v>401</v>
      </c>
      <c r="E120" s="378" t="s">
        <v>73</v>
      </c>
      <c r="F120" s="400" t="s">
        <v>429</v>
      </c>
      <c r="G120" s="400" t="s">
        <v>430</v>
      </c>
      <c r="H120" s="400" t="s">
        <v>75</v>
      </c>
      <c r="I120" s="402">
        <v>5.6660000000000004</v>
      </c>
      <c r="J120" s="400" t="s">
        <v>74</v>
      </c>
      <c r="K120" s="400"/>
      <c r="L120" s="400"/>
      <c r="M120" s="400">
        <v>56</v>
      </c>
      <c r="N120" s="400">
        <v>0</v>
      </c>
      <c r="O120" s="400">
        <v>0</v>
      </c>
      <c r="P120" s="400">
        <v>56</v>
      </c>
      <c r="Q120" s="400">
        <v>0</v>
      </c>
      <c r="R120" s="400">
        <v>0</v>
      </c>
      <c r="S120" s="400">
        <v>0</v>
      </c>
      <c r="T120" s="400">
        <v>56</v>
      </c>
      <c r="U120" s="400">
        <v>0</v>
      </c>
      <c r="V120" s="400">
        <v>12</v>
      </c>
      <c r="W120" s="400"/>
      <c r="X120" s="401"/>
      <c r="Y120" s="400"/>
      <c r="Z120" s="400"/>
      <c r="AA120" s="400">
        <v>1</v>
      </c>
    </row>
    <row r="121" spans="1:27" ht="45" x14ac:dyDescent="0.25">
      <c r="A121" s="374">
        <v>111</v>
      </c>
      <c r="B121" s="378" t="s">
        <v>71</v>
      </c>
      <c r="C121" s="378" t="s">
        <v>53</v>
      </c>
      <c r="D121" s="378" t="s">
        <v>284</v>
      </c>
      <c r="E121" s="378" t="s">
        <v>73</v>
      </c>
      <c r="F121" s="378" t="s">
        <v>431</v>
      </c>
      <c r="G121" s="378" t="s">
        <v>432</v>
      </c>
      <c r="H121" s="378" t="s">
        <v>45</v>
      </c>
      <c r="I121" s="378">
        <v>0.02</v>
      </c>
      <c r="J121" s="400" t="s">
        <v>74</v>
      </c>
      <c r="K121" s="378"/>
      <c r="L121" s="378"/>
      <c r="M121" s="378">
        <v>57</v>
      </c>
      <c r="N121" s="378">
        <v>0</v>
      </c>
      <c r="O121" s="378">
        <v>0</v>
      </c>
      <c r="P121" s="378">
        <v>57</v>
      </c>
      <c r="Q121" s="378">
        <v>0</v>
      </c>
      <c r="R121" s="378">
        <v>0</v>
      </c>
      <c r="S121" s="378">
        <v>0</v>
      </c>
      <c r="T121" s="378">
        <v>57</v>
      </c>
      <c r="U121" s="378">
        <v>0</v>
      </c>
      <c r="V121" s="378">
        <v>2</v>
      </c>
      <c r="W121" s="378"/>
      <c r="X121" s="390" t="s">
        <v>433</v>
      </c>
      <c r="Y121" s="378" t="s">
        <v>109</v>
      </c>
      <c r="Z121" s="378" t="s">
        <v>46</v>
      </c>
      <c r="AA121" s="378">
        <v>0</v>
      </c>
    </row>
    <row r="122" spans="1:27" ht="60" x14ac:dyDescent="0.25">
      <c r="A122" s="374">
        <v>112</v>
      </c>
      <c r="B122" s="378" t="s">
        <v>47</v>
      </c>
      <c r="C122" s="378" t="s">
        <v>53</v>
      </c>
      <c r="D122" s="378" t="s">
        <v>54</v>
      </c>
      <c r="E122" s="378" t="s">
        <v>42</v>
      </c>
      <c r="F122" s="378" t="s">
        <v>434</v>
      </c>
      <c r="G122" s="390" t="s">
        <v>435</v>
      </c>
      <c r="H122" s="378" t="s">
        <v>45</v>
      </c>
      <c r="I122" s="378">
        <v>13.166</v>
      </c>
      <c r="J122" s="400" t="s">
        <v>74</v>
      </c>
      <c r="K122" s="378"/>
      <c r="L122" s="378"/>
      <c r="M122" s="378">
        <v>27</v>
      </c>
      <c r="N122" s="378">
        <v>0</v>
      </c>
      <c r="O122" s="378">
        <v>0</v>
      </c>
      <c r="P122" s="378">
        <v>27</v>
      </c>
      <c r="Q122" s="378">
        <v>0</v>
      </c>
      <c r="R122" s="378">
        <v>0</v>
      </c>
      <c r="S122" s="378">
        <v>27</v>
      </c>
      <c r="T122" s="378">
        <v>0</v>
      </c>
      <c r="U122" s="378">
        <v>0</v>
      </c>
      <c r="V122" s="378">
        <v>22</v>
      </c>
      <c r="W122" s="378"/>
      <c r="X122" s="390" t="s">
        <v>436</v>
      </c>
      <c r="Y122" s="378" t="s">
        <v>183</v>
      </c>
      <c r="Z122" s="378" t="s">
        <v>46</v>
      </c>
      <c r="AA122" s="378">
        <v>1</v>
      </c>
    </row>
    <row r="123" spans="1:27" ht="60" x14ac:dyDescent="0.25">
      <c r="A123" s="374">
        <v>113</v>
      </c>
      <c r="B123" s="378" t="s">
        <v>47</v>
      </c>
      <c r="C123" s="378" t="s">
        <v>53</v>
      </c>
      <c r="D123" s="378" t="s">
        <v>437</v>
      </c>
      <c r="E123" s="378" t="s">
        <v>50</v>
      </c>
      <c r="F123" s="378" t="s">
        <v>438</v>
      </c>
      <c r="G123" s="390" t="s">
        <v>439</v>
      </c>
      <c r="H123" s="378" t="s">
        <v>45</v>
      </c>
      <c r="I123" s="378">
        <v>1.7829999999999999</v>
      </c>
      <c r="J123" s="400" t="s">
        <v>74</v>
      </c>
      <c r="K123" s="378"/>
      <c r="L123" s="378"/>
      <c r="M123" s="378">
        <v>9</v>
      </c>
      <c r="N123" s="378">
        <v>0</v>
      </c>
      <c r="O123" s="378">
        <v>0</v>
      </c>
      <c r="P123" s="378">
        <v>9</v>
      </c>
      <c r="Q123" s="378">
        <v>0</v>
      </c>
      <c r="R123" s="378">
        <v>0</v>
      </c>
      <c r="S123" s="378">
        <v>0</v>
      </c>
      <c r="T123" s="378">
        <v>9</v>
      </c>
      <c r="U123" s="378">
        <v>0</v>
      </c>
      <c r="V123" s="378">
        <v>12</v>
      </c>
      <c r="W123" s="378"/>
      <c r="X123" s="390" t="s">
        <v>440</v>
      </c>
      <c r="Y123" s="378" t="s">
        <v>183</v>
      </c>
      <c r="Z123" s="378" t="s">
        <v>441</v>
      </c>
      <c r="AA123" s="378">
        <v>1</v>
      </c>
    </row>
    <row r="124" spans="1:27" ht="45" x14ac:dyDescent="0.25">
      <c r="A124" s="374">
        <v>114</v>
      </c>
      <c r="B124" s="378" t="s">
        <v>71</v>
      </c>
      <c r="C124" s="378" t="s">
        <v>53</v>
      </c>
      <c r="D124" s="378" t="s">
        <v>442</v>
      </c>
      <c r="E124" s="378" t="s">
        <v>73</v>
      </c>
      <c r="F124" s="378" t="s">
        <v>443</v>
      </c>
      <c r="G124" s="390" t="s">
        <v>444</v>
      </c>
      <c r="H124" s="378" t="s">
        <v>45</v>
      </c>
      <c r="I124" s="378">
        <v>4.3330000000000002</v>
      </c>
      <c r="J124" s="400" t="s">
        <v>74</v>
      </c>
      <c r="K124" s="378"/>
      <c r="L124" s="378"/>
      <c r="M124" s="378">
        <v>98</v>
      </c>
      <c r="N124" s="378">
        <v>0</v>
      </c>
      <c r="O124" s="378">
        <v>0</v>
      </c>
      <c r="P124" s="378">
        <v>98</v>
      </c>
      <c r="Q124" s="378">
        <v>0</v>
      </c>
      <c r="R124" s="378">
        <v>0</v>
      </c>
      <c r="S124" s="378">
        <v>0</v>
      </c>
      <c r="T124" s="378">
        <v>98</v>
      </c>
      <c r="U124" s="378">
        <v>0</v>
      </c>
      <c r="V124" s="378">
        <v>22</v>
      </c>
      <c r="W124" s="378"/>
      <c r="X124" s="390" t="s">
        <v>445</v>
      </c>
      <c r="Y124" s="378" t="s">
        <v>109</v>
      </c>
      <c r="Z124" s="378" t="s">
        <v>46</v>
      </c>
      <c r="AA124" s="378">
        <v>0</v>
      </c>
    </row>
    <row r="125" spans="1:27" ht="45" x14ac:dyDescent="0.25">
      <c r="A125" s="374">
        <v>115</v>
      </c>
      <c r="B125" s="378" t="s">
        <v>71</v>
      </c>
      <c r="C125" s="378" t="s">
        <v>53</v>
      </c>
      <c r="D125" s="378" t="s">
        <v>446</v>
      </c>
      <c r="E125" s="378" t="s">
        <v>73</v>
      </c>
      <c r="F125" s="378" t="s">
        <v>447</v>
      </c>
      <c r="G125" s="390" t="s">
        <v>448</v>
      </c>
      <c r="H125" s="378" t="s">
        <v>45</v>
      </c>
      <c r="I125" s="379">
        <v>4</v>
      </c>
      <c r="J125" s="400" t="s">
        <v>74</v>
      </c>
      <c r="K125" s="378"/>
      <c r="L125" s="378"/>
      <c r="M125" s="378">
        <v>1</v>
      </c>
      <c r="N125" s="378">
        <v>0</v>
      </c>
      <c r="O125" s="378">
        <v>0</v>
      </c>
      <c r="P125" s="378">
        <v>1</v>
      </c>
      <c r="Q125" s="378">
        <v>0</v>
      </c>
      <c r="R125" s="378">
        <v>0</v>
      </c>
      <c r="S125" s="378">
        <v>0</v>
      </c>
      <c r="T125" s="378">
        <v>1</v>
      </c>
      <c r="U125" s="378">
        <v>0</v>
      </c>
      <c r="V125" s="378">
        <v>1</v>
      </c>
      <c r="W125" s="378"/>
      <c r="X125" s="390" t="s">
        <v>449</v>
      </c>
      <c r="Y125" s="378" t="s">
        <v>183</v>
      </c>
      <c r="Z125" s="378" t="s">
        <v>58</v>
      </c>
      <c r="AA125" s="378">
        <v>1</v>
      </c>
    </row>
    <row r="126" spans="1:27" ht="45" x14ac:dyDescent="0.25">
      <c r="A126" s="374">
        <v>116</v>
      </c>
      <c r="B126" s="378" t="s">
        <v>71</v>
      </c>
      <c r="C126" s="378" t="s">
        <v>53</v>
      </c>
      <c r="D126" s="378" t="s">
        <v>450</v>
      </c>
      <c r="E126" s="378" t="s">
        <v>50</v>
      </c>
      <c r="F126" s="378" t="s">
        <v>451</v>
      </c>
      <c r="G126" s="378" t="s">
        <v>452</v>
      </c>
      <c r="H126" s="378" t="s">
        <v>45</v>
      </c>
      <c r="I126" s="378">
        <v>0.56999999999999995</v>
      </c>
      <c r="J126" s="400" t="s">
        <v>74</v>
      </c>
      <c r="K126" s="378"/>
      <c r="L126" s="378"/>
      <c r="M126" s="378">
        <v>12</v>
      </c>
      <c r="N126" s="378">
        <v>0</v>
      </c>
      <c r="O126" s="378">
        <v>0</v>
      </c>
      <c r="P126" s="378">
        <v>12</v>
      </c>
      <c r="Q126" s="378">
        <v>0</v>
      </c>
      <c r="R126" s="378">
        <v>0</v>
      </c>
      <c r="S126" s="378">
        <v>0</v>
      </c>
      <c r="T126" s="378">
        <v>12</v>
      </c>
      <c r="U126" s="378">
        <v>0</v>
      </c>
      <c r="V126" s="378">
        <v>5</v>
      </c>
      <c r="W126" s="378"/>
      <c r="X126" s="390" t="s">
        <v>453</v>
      </c>
      <c r="Y126" s="378" t="s">
        <v>183</v>
      </c>
      <c r="Z126" s="378" t="s">
        <v>58</v>
      </c>
      <c r="AA126" s="378">
        <v>1</v>
      </c>
    </row>
    <row r="127" spans="1:27" ht="60" x14ac:dyDescent="0.25">
      <c r="A127" s="374">
        <v>117</v>
      </c>
      <c r="B127" s="378" t="s">
        <v>47</v>
      </c>
      <c r="C127" s="378" t="s">
        <v>40</v>
      </c>
      <c r="D127" s="378" t="s">
        <v>203</v>
      </c>
      <c r="E127" s="378" t="s">
        <v>73</v>
      </c>
      <c r="F127" s="378" t="s">
        <v>454</v>
      </c>
      <c r="G127" s="390" t="s">
        <v>455</v>
      </c>
      <c r="H127" s="378" t="s">
        <v>45</v>
      </c>
      <c r="I127" s="379">
        <v>3.1</v>
      </c>
      <c r="J127" s="400" t="s">
        <v>74</v>
      </c>
      <c r="K127" s="378"/>
      <c r="L127" s="378"/>
      <c r="M127" s="378">
        <v>7</v>
      </c>
      <c r="N127" s="378">
        <v>0</v>
      </c>
      <c r="O127" s="378">
        <v>0</v>
      </c>
      <c r="P127" s="378">
        <v>7</v>
      </c>
      <c r="Q127" s="378">
        <v>0</v>
      </c>
      <c r="R127" s="378">
        <v>0</v>
      </c>
      <c r="S127" s="378">
        <v>7</v>
      </c>
      <c r="T127" s="378">
        <v>0</v>
      </c>
      <c r="U127" s="378">
        <v>0</v>
      </c>
      <c r="V127" s="378">
        <v>8</v>
      </c>
      <c r="W127" s="378"/>
      <c r="X127" s="390" t="s">
        <v>456</v>
      </c>
      <c r="Y127" s="378" t="s">
        <v>183</v>
      </c>
      <c r="Z127" s="378" t="s">
        <v>58</v>
      </c>
      <c r="AA127" s="378">
        <v>1</v>
      </c>
    </row>
    <row r="128" spans="1:27" ht="45" x14ac:dyDescent="0.25">
      <c r="A128" s="374">
        <v>118</v>
      </c>
      <c r="B128" s="400" t="s">
        <v>71</v>
      </c>
      <c r="C128" s="400" t="s">
        <v>53</v>
      </c>
      <c r="D128" s="401" t="s">
        <v>461</v>
      </c>
      <c r="E128" s="400" t="s">
        <v>73</v>
      </c>
      <c r="F128" s="400" t="s">
        <v>462</v>
      </c>
      <c r="G128" s="401" t="s">
        <v>463</v>
      </c>
      <c r="H128" s="400" t="s">
        <v>45</v>
      </c>
      <c r="I128" s="400">
        <v>5.65</v>
      </c>
      <c r="J128" s="401" t="s">
        <v>74</v>
      </c>
      <c r="K128" s="400"/>
      <c r="L128" s="400"/>
      <c r="M128" s="400">
        <v>56</v>
      </c>
      <c r="N128" s="400">
        <v>0</v>
      </c>
      <c r="O128" s="400">
        <v>0</v>
      </c>
      <c r="P128" s="400">
        <v>56</v>
      </c>
      <c r="Q128" s="400">
        <v>0</v>
      </c>
      <c r="R128" s="400">
        <v>0</v>
      </c>
      <c r="S128" s="400">
        <v>0</v>
      </c>
      <c r="T128" s="400">
        <v>56</v>
      </c>
      <c r="U128" s="400">
        <v>0</v>
      </c>
      <c r="V128" s="400">
        <v>22</v>
      </c>
      <c r="W128" s="400"/>
      <c r="X128" s="390" t="s">
        <v>464</v>
      </c>
      <c r="Y128" s="400" t="s">
        <v>465</v>
      </c>
      <c r="Z128" s="400" t="s">
        <v>58</v>
      </c>
      <c r="AA128" s="400">
        <v>1</v>
      </c>
    </row>
    <row r="129" spans="1:27" ht="45" x14ac:dyDescent="0.25">
      <c r="A129" s="374">
        <v>119</v>
      </c>
      <c r="B129" s="400" t="s">
        <v>71</v>
      </c>
      <c r="C129" s="400" t="s">
        <v>53</v>
      </c>
      <c r="D129" s="401" t="s">
        <v>466</v>
      </c>
      <c r="E129" s="400" t="s">
        <v>73</v>
      </c>
      <c r="F129" s="400" t="s">
        <v>467</v>
      </c>
      <c r="G129" s="400" t="s">
        <v>468</v>
      </c>
      <c r="H129" s="400" t="s">
        <v>45</v>
      </c>
      <c r="I129" s="400">
        <v>4.08</v>
      </c>
      <c r="J129" s="401" t="s">
        <v>74</v>
      </c>
      <c r="K129" s="400"/>
      <c r="L129" s="400"/>
      <c r="M129" s="400">
        <v>15</v>
      </c>
      <c r="N129" s="400">
        <v>0</v>
      </c>
      <c r="O129" s="400">
        <v>0</v>
      </c>
      <c r="P129" s="400">
        <v>15</v>
      </c>
      <c r="Q129" s="400">
        <v>0</v>
      </c>
      <c r="R129" s="400">
        <v>0</v>
      </c>
      <c r="S129" s="400">
        <v>0</v>
      </c>
      <c r="T129" s="400">
        <v>15</v>
      </c>
      <c r="U129" s="400">
        <v>0</v>
      </c>
      <c r="V129" s="400">
        <v>17</v>
      </c>
      <c r="W129" s="400"/>
      <c r="X129" s="401" t="s">
        <v>469</v>
      </c>
      <c r="Y129" s="400" t="s">
        <v>465</v>
      </c>
      <c r="Z129" s="400" t="s">
        <v>470</v>
      </c>
      <c r="AA129" s="400">
        <v>1</v>
      </c>
    </row>
    <row r="130" spans="1:27" ht="45" x14ac:dyDescent="0.25">
      <c r="A130" s="374">
        <v>120</v>
      </c>
      <c r="B130" s="400" t="s">
        <v>71</v>
      </c>
      <c r="C130" s="400" t="s">
        <v>53</v>
      </c>
      <c r="D130" s="400" t="s">
        <v>179</v>
      </c>
      <c r="E130" s="400" t="s">
        <v>73</v>
      </c>
      <c r="F130" s="400" t="s">
        <v>471</v>
      </c>
      <c r="G130" s="401" t="s">
        <v>472</v>
      </c>
      <c r="H130" s="400" t="s">
        <v>45</v>
      </c>
      <c r="I130" s="400">
        <v>23</v>
      </c>
      <c r="J130" s="401" t="s">
        <v>82</v>
      </c>
      <c r="K130" s="400"/>
      <c r="L130" s="400"/>
      <c r="M130" s="400">
        <v>1</v>
      </c>
      <c r="N130" s="400">
        <v>0</v>
      </c>
      <c r="O130" s="400">
        <v>0</v>
      </c>
      <c r="P130" s="400">
        <v>1</v>
      </c>
      <c r="Q130" s="400">
        <v>0</v>
      </c>
      <c r="R130" s="400">
        <v>0</v>
      </c>
      <c r="S130" s="400">
        <v>0</v>
      </c>
      <c r="T130" s="400">
        <v>1</v>
      </c>
      <c r="U130" s="400">
        <v>0</v>
      </c>
      <c r="V130" s="400">
        <v>21</v>
      </c>
      <c r="W130" s="400"/>
      <c r="X130" s="401" t="s">
        <v>473</v>
      </c>
      <c r="Y130" s="400" t="s">
        <v>183</v>
      </c>
      <c r="Z130" s="400" t="s">
        <v>279</v>
      </c>
      <c r="AA130" s="400">
        <v>1</v>
      </c>
    </row>
    <row r="131" spans="1:27" ht="45" x14ac:dyDescent="0.25">
      <c r="A131" s="374">
        <v>121</v>
      </c>
      <c r="B131" s="400" t="s">
        <v>71</v>
      </c>
      <c r="C131" s="400" t="s">
        <v>53</v>
      </c>
      <c r="D131" s="400" t="s">
        <v>401</v>
      </c>
      <c r="E131" s="378" t="s">
        <v>73</v>
      </c>
      <c r="F131" s="401" t="s">
        <v>474</v>
      </c>
      <c r="G131" s="401" t="s">
        <v>475</v>
      </c>
      <c r="H131" s="400" t="s">
        <v>75</v>
      </c>
      <c r="I131" s="402">
        <v>0.33300000000000002</v>
      </c>
      <c r="J131" s="400" t="s">
        <v>74</v>
      </c>
      <c r="K131" s="400"/>
      <c r="L131" s="400"/>
      <c r="M131" s="400">
        <v>56</v>
      </c>
      <c r="N131" s="400">
        <v>0</v>
      </c>
      <c r="O131" s="400">
        <v>0</v>
      </c>
      <c r="P131" s="400">
        <v>56</v>
      </c>
      <c r="Q131" s="400">
        <v>0</v>
      </c>
      <c r="R131" s="400">
        <v>0</v>
      </c>
      <c r="S131" s="400">
        <v>0</v>
      </c>
      <c r="T131" s="400">
        <v>56</v>
      </c>
      <c r="U131" s="400">
        <v>0</v>
      </c>
      <c r="V131" s="400">
        <v>23</v>
      </c>
      <c r="W131" s="400"/>
      <c r="X131" s="401"/>
      <c r="Y131" s="400"/>
      <c r="Z131" s="400"/>
      <c r="AA131" s="400">
        <v>1</v>
      </c>
    </row>
    <row r="132" spans="1:27" ht="45" x14ac:dyDescent="0.25">
      <c r="A132" s="374">
        <v>122</v>
      </c>
      <c r="B132" s="400" t="s">
        <v>71</v>
      </c>
      <c r="C132" s="400" t="s">
        <v>53</v>
      </c>
      <c r="D132" s="401" t="s">
        <v>466</v>
      </c>
      <c r="E132" s="400" t="s">
        <v>73</v>
      </c>
      <c r="F132" s="401" t="s">
        <v>474</v>
      </c>
      <c r="G132" s="401" t="s">
        <v>476</v>
      </c>
      <c r="H132" s="401" t="s">
        <v>75</v>
      </c>
      <c r="I132" s="400">
        <v>1.333</v>
      </c>
      <c r="J132" s="401" t="s">
        <v>74</v>
      </c>
      <c r="K132" s="400"/>
      <c r="L132" s="400"/>
      <c r="M132" s="400">
        <v>15</v>
      </c>
      <c r="N132" s="400">
        <v>0</v>
      </c>
      <c r="O132" s="400">
        <v>0</v>
      </c>
      <c r="P132" s="400">
        <v>15</v>
      </c>
      <c r="Q132" s="400">
        <v>0</v>
      </c>
      <c r="R132" s="400">
        <v>0</v>
      </c>
      <c r="S132" s="400">
        <v>0</v>
      </c>
      <c r="T132" s="400">
        <v>15</v>
      </c>
      <c r="U132" s="400">
        <v>0</v>
      </c>
      <c r="V132" s="400">
        <v>17</v>
      </c>
      <c r="W132" s="400"/>
      <c r="X132" s="401"/>
      <c r="Y132" s="400"/>
      <c r="Z132" s="400"/>
      <c r="AA132" s="400">
        <v>1</v>
      </c>
    </row>
    <row r="133" spans="1:27" ht="45" x14ac:dyDescent="0.25">
      <c r="A133" s="374">
        <v>123</v>
      </c>
      <c r="B133" s="400" t="s">
        <v>71</v>
      </c>
      <c r="C133" s="400" t="s">
        <v>53</v>
      </c>
      <c r="D133" s="401" t="s">
        <v>477</v>
      </c>
      <c r="E133" s="400" t="s">
        <v>73</v>
      </c>
      <c r="F133" s="401" t="s">
        <v>478</v>
      </c>
      <c r="G133" s="401" t="s">
        <v>479</v>
      </c>
      <c r="H133" s="401" t="s">
        <v>75</v>
      </c>
      <c r="I133" s="402">
        <v>2</v>
      </c>
      <c r="J133" s="401" t="s">
        <v>74</v>
      </c>
      <c r="K133" s="400"/>
      <c r="L133" s="400"/>
      <c r="M133" s="400">
        <v>14</v>
      </c>
      <c r="N133" s="400">
        <v>0</v>
      </c>
      <c r="O133" s="400">
        <v>0</v>
      </c>
      <c r="P133" s="400">
        <v>14</v>
      </c>
      <c r="Q133" s="400">
        <v>0</v>
      </c>
      <c r="R133" s="400">
        <v>0</v>
      </c>
      <c r="S133" s="400">
        <v>0</v>
      </c>
      <c r="T133" s="400">
        <v>14</v>
      </c>
      <c r="U133" s="400">
        <v>0</v>
      </c>
      <c r="V133" s="400">
        <v>6</v>
      </c>
      <c r="W133" s="400"/>
      <c r="X133" s="401"/>
      <c r="Y133" s="400"/>
      <c r="Z133" s="400"/>
      <c r="AA133" s="400">
        <v>1</v>
      </c>
    </row>
    <row r="134" spans="1:27" ht="60" x14ac:dyDescent="0.25">
      <c r="A134" s="374">
        <v>124</v>
      </c>
      <c r="B134" s="400" t="s">
        <v>47</v>
      </c>
      <c r="C134" s="401" t="s">
        <v>53</v>
      </c>
      <c r="D134" s="401" t="s">
        <v>480</v>
      </c>
      <c r="E134" s="400" t="s">
        <v>42</v>
      </c>
      <c r="F134" s="401" t="s">
        <v>481</v>
      </c>
      <c r="G134" s="401" t="s">
        <v>482</v>
      </c>
      <c r="H134" s="401" t="s">
        <v>75</v>
      </c>
      <c r="I134" s="402">
        <v>10.5</v>
      </c>
      <c r="J134" s="401" t="s">
        <v>74</v>
      </c>
      <c r="K134" s="400"/>
      <c r="L134" s="400"/>
      <c r="M134" s="400">
        <v>18</v>
      </c>
      <c r="N134" s="400">
        <v>0</v>
      </c>
      <c r="O134" s="400">
        <v>0</v>
      </c>
      <c r="P134" s="400">
        <v>18</v>
      </c>
      <c r="Q134" s="400">
        <v>0</v>
      </c>
      <c r="R134" s="400">
        <v>0</v>
      </c>
      <c r="S134" s="400">
        <v>0</v>
      </c>
      <c r="T134" s="400">
        <v>18</v>
      </c>
      <c r="U134" s="400">
        <v>0</v>
      </c>
      <c r="V134" s="400">
        <v>22</v>
      </c>
      <c r="W134" s="400"/>
      <c r="X134" s="401"/>
      <c r="Y134" s="400"/>
      <c r="Z134" s="400"/>
      <c r="AA134" s="400">
        <v>1</v>
      </c>
    </row>
    <row r="135" spans="1:27" ht="90" x14ac:dyDescent="0.25">
      <c r="A135" s="374">
        <v>125</v>
      </c>
      <c r="B135" s="400" t="s">
        <v>71</v>
      </c>
      <c r="C135" s="400" t="s">
        <v>53</v>
      </c>
      <c r="D135" s="400" t="s">
        <v>72</v>
      </c>
      <c r="E135" s="400" t="s">
        <v>73</v>
      </c>
      <c r="F135" s="400" t="s">
        <v>483</v>
      </c>
      <c r="G135" s="400" t="s">
        <v>484</v>
      </c>
      <c r="H135" s="400" t="s">
        <v>45</v>
      </c>
      <c r="I135" s="400">
        <v>0.53</v>
      </c>
      <c r="J135" s="401" t="s">
        <v>74</v>
      </c>
      <c r="K135" s="400"/>
      <c r="L135" s="400"/>
      <c r="M135" s="400">
        <v>165</v>
      </c>
      <c r="N135" s="400">
        <v>0</v>
      </c>
      <c r="O135" s="400">
        <v>0</v>
      </c>
      <c r="P135" s="400">
        <v>165</v>
      </c>
      <c r="Q135" s="400">
        <v>0</v>
      </c>
      <c r="R135" s="400">
        <v>0</v>
      </c>
      <c r="S135" s="400">
        <v>0</v>
      </c>
      <c r="T135" s="400">
        <v>165</v>
      </c>
      <c r="U135" s="400">
        <v>0</v>
      </c>
      <c r="V135" s="400">
        <v>35</v>
      </c>
      <c r="W135" s="400"/>
      <c r="X135" s="401" t="s">
        <v>485</v>
      </c>
      <c r="Y135" s="400" t="s">
        <v>109</v>
      </c>
      <c r="Z135" s="400" t="s">
        <v>46</v>
      </c>
      <c r="AA135" s="400">
        <v>0</v>
      </c>
    </row>
    <row r="136" spans="1:27" ht="60" x14ac:dyDescent="0.25">
      <c r="A136" s="374">
        <v>126</v>
      </c>
      <c r="B136" s="400" t="s">
        <v>47</v>
      </c>
      <c r="C136" s="400" t="s">
        <v>40</v>
      </c>
      <c r="D136" s="400" t="s">
        <v>133</v>
      </c>
      <c r="E136" s="400" t="s">
        <v>73</v>
      </c>
      <c r="F136" s="400" t="s">
        <v>486</v>
      </c>
      <c r="G136" s="400" t="s">
        <v>487</v>
      </c>
      <c r="H136" s="400" t="s">
        <v>45</v>
      </c>
      <c r="I136" s="400">
        <v>1.5</v>
      </c>
      <c r="J136" s="401" t="s">
        <v>74</v>
      </c>
      <c r="K136" s="400"/>
      <c r="L136" s="400"/>
      <c r="M136" s="400">
        <v>1500</v>
      </c>
      <c r="N136" s="400">
        <v>0</v>
      </c>
      <c r="O136" s="400">
        <v>0</v>
      </c>
      <c r="P136" s="400">
        <v>1500</v>
      </c>
      <c r="Q136" s="400">
        <v>0</v>
      </c>
      <c r="R136" s="400">
        <v>0</v>
      </c>
      <c r="S136" s="400">
        <v>0</v>
      </c>
      <c r="T136" s="400">
        <v>1500</v>
      </c>
      <c r="U136" s="400">
        <v>0</v>
      </c>
      <c r="V136" s="400">
        <v>2000</v>
      </c>
      <c r="W136" s="400"/>
      <c r="X136" s="401" t="s">
        <v>488</v>
      </c>
      <c r="Y136" s="400" t="s">
        <v>70</v>
      </c>
      <c r="Z136" s="400" t="s">
        <v>441</v>
      </c>
      <c r="AA136" s="400">
        <v>1</v>
      </c>
    </row>
    <row r="137" spans="1:27" ht="60" x14ac:dyDescent="0.25">
      <c r="A137" s="374">
        <v>127</v>
      </c>
      <c r="B137" s="400" t="s">
        <v>47</v>
      </c>
      <c r="C137" s="400" t="s">
        <v>48</v>
      </c>
      <c r="D137" s="400" t="s">
        <v>489</v>
      </c>
      <c r="E137" s="400" t="s">
        <v>73</v>
      </c>
      <c r="F137" s="400" t="s">
        <v>490</v>
      </c>
      <c r="G137" s="401" t="s">
        <v>491</v>
      </c>
      <c r="H137" s="400" t="s">
        <v>45</v>
      </c>
      <c r="I137" s="402">
        <v>2.6</v>
      </c>
      <c r="J137" s="400" t="s">
        <v>74</v>
      </c>
      <c r="K137" s="400"/>
      <c r="L137" s="400"/>
      <c r="M137" s="400">
        <v>36</v>
      </c>
      <c r="N137" s="400">
        <v>0</v>
      </c>
      <c r="O137" s="400">
        <v>0</v>
      </c>
      <c r="P137" s="400">
        <v>36</v>
      </c>
      <c r="Q137" s="400">
        <v>0</v>
      </c>
      <c r="R137" s="400">
        <v>0</v>
      </c>
      <c r="S137" s="400">
        <v>0</v>
      </c>
      <c r="T137" s="400">
        <v>36</v>
      </c>
      <c r="U137" s="400">
        <v>0</v>
      </c>
      <c r="V137" s="400">
        <v>36</v>
      </c>
      <c r="W137" s="400"/>
      <c r="X137" s="401" t="s">
        <v>492</v>
      </c>
      <c r="Y137" s="400" t="s">
        <v>109</v>
      </c>
      <c r="Z137" s="400" t="s">
        <v>46</v>
      </c>
      <c r="AA137" s="400">
        <v>0</v>
      </c>
    </row>
    <row r="138" spans="1:27" ht="75" x14ac:dyDescent="0.25">
      <c r="A138" s="374">
        <v>128</v>
      </c>
      <c r="B138" s="400" t="s">
        <v>47</v>
      </c>
      <c r="C138" s="400" t="s">
        <v>48</v>
      </c>
      <c r="D138" s="400" t="s">
        <v>493</v>
      </c>
      <c r="E138" s="400" t="s">
        <v>73</v>
      </c>
      <c r="F138" s="400" t="s">
        <v>490</v>
      </c>
      <c r="G138" s="401" t="s">
        <v>491</v>
      </c>
      <c r="H138" s="400" t="s">
        <v>45</v>
      </c>
      <c r="I138" s="402">
        <v>2.6</v>
      </c>
      <c r="J138" s="400" t="s">
        <v>74</v>
      </c>
      <c r="K138" s="400"/>
      <c r="L138" s="400"/>
      <c r="M138" s="400">
        <v>24</v>
      </c>
      <c r="N138" s="400">
        <v>0</v>
      </c>
      <c r="O138" s="400">
        <v>0</v>
      </c>
      <c r="P138" s="400">
        <v>24</v>
      </c>
      <c r="Q138" s="400">
        <v>0</v>
      </c>
      <c r="R138" s="400">
        <v>0</v>
      </c>
      <c r="S138" s="400">
        <v>0</v>
      </c>
      <c r="T138" s="400">
        <v>24</v>
      </c>
      <c r="U138" s="400">
        <v>0</v>
      </c>
      <c r="V138" s="400">
        <v>22</v>
      </c>
      <c r="W138" s="400"/>
      <c r="X138" s="401" t="s">
        <v>494</v>
      </c>
      <c r="Y138" s="400" t="s">
        <v>109</v>
      </c>
      <c r="Z138" s="400" t="s">
        <v>46</v>
      </c>
      <c r="AA138" s="400">
        <v>0</v>
      </c>
    </row>
    <row r="139" spans="1:27" ht="60" x14ac:dyDescent="0.25">
      <c r="A139" s="374">
        <v>129</v>
      </c>
      <c r="B139" s="400" t="s">
        <v>47</v>
      </c>
      <c r="C139" s="400" t="s">
        <v>40</v>
      </c>
      <c r="D139" s="400" t="s">
        <v>495</v>
      </c>
      <c r="E139" s="400" t="s">
        <v>73</v>
      </c>
      <c r="F139" s="400" t="s">
        <v>490</v>
      </c>
      <c r="G139" s="401" t="s">
        <v>491</v>
      </c>
      <c r="H139" s="400" t="s">
        <v>45</v>
      </c>
      <c r="I139" s="402">
        <v>2.6</v>
      </c>
      <c r="J139" s="400" t="s">
        <v>74</v>
      </c>
      <c r="K139" s="400"/>
      <c r="L139" s="400"/>
      <c r="M139" s="400">
        <v>36</v>
      </c>
      <c r="N139" s="400">
        <v>0</v>
      </c>
      <c r="O139" s="400">
        <v>0</v>
      </c>
      <c r="P139" s="400">
        <v>34</v>
      </c>
      <c r="Q139" s="400">
        <v>0</v>
      </c>
      <c r="R139" s="400">
        <v>0</v>
      </c>
      <c r="S139" s="400">
        <v>0</v>
      </c>
      <c r="T139" s="400">
        <v>34</v>
      </c>
      <c r="U139" s="400">
        <v>2</v>
      </c>
      <c r="V139" s="400">
        <v>24</v>
      </c>
      <c r="W139" s="400"/>
      <c r="X139" s="401" t="s">
        <v>496</v>
      </c>
      <c r="Y139" s="400" t="s">
        <v>109</v>
      </c>
      <c r="Z139" s="400" t="s">
        <v>46</v>
      </c>
      <c r="AA139" s="400">
        <v>0</v>
      </c>
    </row>
    <row r="140" spans="1:27" ht="60" x14ac:dyDescent="0.25">
      <c r="A140" s="374">
        <v>130</v>
      </c>
      <c r="B140" s="400" t="s">
        <v>47</v>
      </c>
      <c r="C140" s="400" t="s">
        <v>48</v>
      </c>
      <c r="D140" s="400" t="s">
        <v>497</v>
      </c>
      <c r="E140" s="400" t="s">
        <v>73</v>
      </c>
      <c r="F140" s="400" t="s">
        <v>498</v>
      </c>
      <c r="G140" s="400" t="s">
        <v>499</v>
      </c>
      <c r="H140" s="400" t="s">
        <v>45</v>
      </c>
      <c r="I140" s="400">
        <v>1.87</v>
      </c>
      <c r="J140" s="400" t="s">
        <v>74</v>
      </c>
      <c r="K140" s="400"/>
      <c r="L140" s="400"/>
      <c r="M140" s="400">
        <v>15</v>
      </c>
      <c r="N140" s="400">
        <v>0</v>
      </c>
      <c r="O140" s="400">
        <v>0</v>
      </c>
      <c r="P140" s="400">
        <v>15</v>
      </c>
      <c r="Q140" s="400">
        <v>0</v>
      </c>
      <c r="R140" s="400">
        <v>0</v>
      </c>
      <c r="S140" s="400">
        <v>0</v>
      </c>
      <c r="T140" s="400">
        <v>15</v>
      </c>
      <c r="U140" s="400">
        <v>0</v>
      </c>
      <c r="V140" s="400">
        <v>15</v>
      </c>
      <c r="W140" s="400"/>
      <c r="X140" s="401" t="s">
        <v>500</v>
      </c>
      <c r="Y140" s="400" t="s">
        <v>109</v>
      </c>
      <c r="Z140" s="400" t="s">
        <v>46</v>
      </c>
      <c r="AA140" s="400">
        <v>0</v>
      </c>
    </row>
    <row r="141" spans="1:27" ht="60" x14ac:dyDescent="0.25">
      <c r="A141" s="374">
        <v>131</v>
      </c>
      <c r="B141" s="400" t="s">
        <v>47</v>
      </c>
      <c r="C141" s="400" t="s">
        <v>40</v>
      </c>
      <c r="D141" s="400" t="s">
        <v>207</v>
      </c>
      <c r="E141" s="400" t="s">
        <v>73</v>
      </c>
      <c r="F141" s="400" t="s">
        <v>501</v>
      </c>
      <c r="G141" s="400" t="s">
        <v>502</v>
      </c>
      <c r="H141" s="400" t="s">
        <v>45</v>
      </c>
      <c r="I141" s="400">
        <v>1.92</v>
      </c>
      <c r="J141" s="400" t="s">
        <v>74</v>
      </c>
      <c r="K141" s="400"/>
      <c r="L141" s="400"/>
      <c r="M141" s="400">
        <v>45</v>
      </c>
      <c r="N141" s="400">
        <v>0</v>
      </c>
      <c r="O141" s="400">
        <v>0</v>
      </c>
      <c r="P141" s="400">
        <v>45</v>
      </c>
      <c r="Q141" s="400">
        <v>0</v>
      </c>
      <c r="R141" s="400">
        <v>0</v>
      </c>
      <c r="S141" s="400">
        <v>0</v>
      </c>
      <c r="T141" s="400">
        <v>45</v>
      </c>
      <c r="U141" s="400">
        <v>0</v>
      </c>
      <c r="V141" s="400">
        <v>22</v>
      </c>
      <c r="W141" s="400"/>
      <c r="X141" s="401" t="s">
        <v>503</v>
      </c>
      <c r="Y141" s="400" t="s">
        <v>109</v>
      </c>
      <c r="Z141" s="400" t="s">
        <v>46</v>
      </c>
      <c r="AA141" s="400">
        <v>0</v>
      </c>
    </row>
    <row r="142" spans="1:27" ht="60" x14ac:dyDescent="0.25">
      <c r="A142" s="374">
        <v>132</v>
      </c>
      <c r="B142" s="400" t="s">
        <v>71</v>
      </c>
      <c r="C142" s="400" t="s">
        <v>53</v>
      </c>
      <c r="D142" s="400" t="s">
        <v>504</v>
      </c>
      <c r="E142" s="400">
        <v>0.38</v>
      </c>
      <c r="F142" s="401" t="s">
        <v>505</v>
      </c>
      <c r="G142" s="401" t="s">
        <v>506</v>
      </c>
      <c r="H142" s="400" t="s">
        <v>75</v>
      </c>
      <c r="I142" s="402">
        <v>1</v>
      </c>
      <c r="J142" s="400" t="s">
        <v>74</v>
      </c>
      <c r="K142" s="400"/>
      <c r="L142" s="400"/>
      <c r="M142" s="400">
        <v>6</v>
      </c>
      <c r="N142" s="400">
        <v>0</v>
      </c>
      <c r="O142" s="400">
        <v>0</v>
      </c>
      <c r="P142" s="400">
        <v>6</v>
      </c>
      <c r="Q142" s="400">
        <v>0</v>
      </c>
      <c r="R142" s="400">
        <v>0</v>
      </c>
      <c r="S142" s="400">
        <v>0</v>
      </c>
      <c r="T142" s="400">
        <v>6</v>
      </c>
      <c r="U142" s="400">
        <v>0</v>
      </c>
      <c r="V142" s="400">
        <v>6</v>
      </c>
      <c r="W142" s="400"/>
      <c r="X142" s="401"/>
      <c r="Y142" s="400"/>
      <c r="Z142" s="400"/>
      <c r="AA142" s="400">
        <v>1</v>
      </c>
    </row>
    <row r="143" spans="1:27" ht="75" x14ac:dyDescent="0.25">
      <c r="A143" s="374">
        <v>133</v>
      </c>
      <c r="B143" s="400" t="s">
        <v>71</v>
      </c>
      <c r="C143" s="400" t="s">
        <v>53</v>
      </c>
      <c r="D143" s="400" t="s">
        <v>507</v>
      </c>
      <c r="E143" s="400">
        <v>0.38</v>
      </c>
      <c r="F143" s="401" t="s">
        <v>508</v>
      </c>
      <c r="G143" s="401" t="s">
        <v>509</v>
      </c>
      <c r="H143" s="400" t="s">
        <v>75</v>
      </c>
      <c r="I143" s="402">
        <v>2</v>
      </c>
      <c r="J143" s="400" t="s">
        <v>74</v>
      </c>
      <c r="K143" s="400"/>
      <c r="L143" s="400"/>
      <c r="M143" s="400">
        <v>6</v>
      </c>
      <c r="N143" s="400">
        <v>0</v>
      </c>
      <c r="O143" s="400">
        <v>0</v>
      </c>
      <c r="P143" s="400">
        <v>6</v>
      </c>
      <c r="Q143" s="400">
        <v>0</v>
      </c>
      <c r="R143" s="400">
        <v>0</v>
      </c>
      <c r="S143" s="400">
        <v>0</v>
      </c>
      <c r="T143" s="400">
        <v>6</v>
      </c>
      <c r="U143" s="400">
        <v>0</v>
      </c>
      <c r="V143" s="400">
        <v>6</v>
      </c>
      <c r="W143" s="400"/>
      <c r="X143" s="401"/>
      <c r="Y143" s="400"/>
      <c r="Z143" s="400"/>
      <c r="AA143" s="400">
        <v>1</v>
      </c>
    </row>
    <row r="144" spans="1:27" ht="45" x14ac:dyDescent="0.25">
      <c r="A144" s="374">
        <v>134</v>
      </c>
      <c r="B144" s="400" t="s">
        <v>71</v>
      </c>
      <c r="C144" s="400" t="s">
        <v>53</v>
      </c>
      <c r="D144" s="401" t="s">
        <v>510</v>
      </c>
      <c r="E144" s="400" t="s">
        <v>73</v>
      </c>
      <c r="F144" s="401" t="s">
        <v>511</v>
      </c>
      <c r="G144" s="400" t="s">
        <v>512</v>
      </c>
      <c r="H144" s="400" t="s">
        <v>45</v>
      </c>
      <c r="I144" s="400">
        <v>2.3330000000000002</v>
      </c>
      <c r="J144" s="400" t="s">
        <v>74</v>
      </c>
      <c r="K144" s="400"/>
      <c r="L144" s="400"/>
      <c r="M144" s="400">
        <v>66</v>
      </c>
      <c r="N144" s="400">
        <v>0</v>
      </c>
      <c r="O144" s="400">
        <v>0</v>
      </c>
      <c r="P144" s="400">
        <v>66</v>
      </c>
      <c r="Q144" s="400">
        <v>0</v>
      </c>
      <c r="R144" s="400">
        <v>0</v>
      </c>
      <c r="S144" s="400">
        <v>0</v>
      </c>
      <c r="T144" s="400">
        <v>66</v>
      </c>
      <c r="U144" s="400">
        <v>0</v>
      </c>
      <c r="V144" s="400">
        <v>28</v>
      </c>
      <c r="W144" s="400"/>
      <c r="X144" s="401" t="s">
        <v>513</v>
      </c>
      <c r="Y144" s="400" t="s">
        <v>109</v>
      </c>
      <c r="Z144" s="400" t="s">
        <v>46</v>
      </c>
      <c r="AA144" s="400">
        <v>0</v>
      </c>
    </row>
    <row r="145" spans="1:27" ht="45" x14ac:dyDescent="0.25">
      <c r="A145" s="374">
        <v>135</v>
      </c>
      <c r="B145" s="377" t="s">
        <v>71</v>
      </c>
      <c r="C145" s="378" t="s">
        <v>53</v>
      </c>
      <c r="D145" s="378" t="s">
        <v>514</v>
      </c>
      <c r="E145" s="378" t="s">
        <v>73</v>
      </c>
      <c r="F145" s="378" t="s">
        <v>607</v>
      </c>
      <c r="G145" s="378" t="s">
        <v>608</v>
      </c>
      <c r="H145" s="378" t="s">
        <v>75</v>
      </c>
      <c r="I145" s="379">
        <v>7.1660000000000004</v>
      </c>
      <c r="J145" s="378" t="s">
        <v>82</v>
      </c>
      <c r="K145" s="378"/>
      <c r="L145" s="378"/>
      <c r="M145" s="378">
        <v>92</v>
      </c>
      <c r="N145" s="378">
        <v>0</v>
      </c>
      <c r="O145" s="378">
        <v>0</v>
      </c>
      <c r="P145" s="378">
        <v>92</v>
      </c>
      <c r="Q145" s="378">
        <v>0</v>
      </c>
      <c r="R145" s="378">
        <v>0</v>
      </c>
      <c r="S145" s="378">
        <v>0</v>
      </c>
      <c r="T145" s="378">
        <v>92</v>
      </c>
      <c r="U145" s="378">
        <v>0</v>
      </c>
      <c r="V145" s="378">
        <v>23</v>
      </c>
      <c r="W145" s="378"/>
      <c r="X145" s="384"/>
      <c r="Y145" s="384"/>
      <c r="Z145" s="384"/>
      <c r="AA145" s="384">
        <v>1</v>
      </c>
    </row>
    <row r="146" spans="1:27" ht="45" x14ac:dyDescent="0.25">
      <c r="A146" s="374">
        <v>136</v>
      </c>
      <c r="B146" s="400" t="s">
        <v>39</v>
      </c>
      <c r="C146" s="400" t="s">
        <v>147</v>
      </c>
      <c r="D146" s="400" t="s">
        <v>515</v>
      </c>
      <c r="E146" s="400" t="s">
        <v>50</v>
      </c>
      <c r="F146" s="400" t="s">
        <v>516</v>
      </c>
      <c r="G146" s="400" t="s">
        <v>517</v>
      </c>
      <c r="H146" s="400" t="s">
        <v>45</v>
      </c>
      <c r="I146" s="400">
        <v>2</v>
      </c>
      <c r="J146" s="378" t="s">
        <v>82</v>
      </c>
      <c r="K146" s="400"/>
      <c r="L146" s="400"/>
      <c r="M146" s="400">
        <v>4</v>
      </c>
      <c r="N146" s="400">
        <v>0</v>
      </c>
      <c r="O146" s="400">
        <v>0</v>
      </c>
      <c r="P146" s="400">
        <v>0</v>
      </c>
      <c r="Q146" s="400">
        <v>0</v>
      </c>
      <c r="R146" s="400">
        <v>0</v>
      </c>
      <c r="S146" s="400">
        <v>0</v>
      </c>
      <c r="T146" s="400">
        <v>0</v>
      </c>
      <c r="U146" s="400">
        <v>4</v>
      </c>
      <c r="V146" s="400">
        <v>2</v>
      </c>
      <c r="W146" s="400"/>
      <c r="X146" s="401" t="s">
        <v>518</v>
      </c>
      <c r="Y146" s="400" t="s">
        <v>70</v>
      </c>
      <c r="Z146" s="400">
        <v>4.21</v>
      </c>
      <c r="AA146" s="400">
        <v>1</v>
      </c>
    </row>
    <row r="147" spans="1:27" ht="45" x14ac:dyDescent="0.25">
      <c r="A147" s="374">
        <v>137</v>
      </c>
      <c r="B147" s="400" t="s">
        <v>71</v>
      </c>
      <c r="C147" s="400" t="s">
        <v>53</v>
      </c>
      <c r="D147" s="401" t="s">
        <v>466</v>
      </c>
      <c r="E147" s="400" t="s">
        <v>73</v>
      </c>
      <c r="F147" s="401" t="s">
        <v>517</v>
      </c>
      <c r="G147" s="401" t="s">
        <v>519</v>
      </c>
      <c r="H147" s="401" t="s">
        <v>75</v>
      </c>
      <c r="I147" s="402">
        <v>2.5</v>
      </c>
      <c r="J147" s="401" t="s">
        <v>74</v>
      </c>
      <c r="K147" s="400"/>
      <c r="L147" s="400"/>
      <c r="M147" s="400">
        <v>15</v>
      </c>
      <c r="N147" s="400">
        <v>0</v>
      </c>
      <c r="O147" s="400">
        <v>0</v>
      </c>
      <c r="P147" s="400">
        <v>15</v>
      </c>
      <c r="Q147" s="400">
        <v>0</v>
      </c>
      <c r="R147" s="400">
        <v>0</v>
      </c>
      <c r="S147" s="400">
        <v>0</v>
      </c>
      <c r="T147" s="400">
        <v>15</v>
      </c>
      <c r="U147" s="400">
        <v>0</v>
      </c>
      <c r="V147" s="400">
        <v>17</v>
      </c>
      <c r="W147" s="400"/>
      <c r="X147" s="401"/>
      <c r="Y147" s="400"/>
      <c r="Z147" s="400"/>
      <c r="AA147" s="400">
        <v>1</v>
      </c>
    </row>
    <row r="148" spans="1:27" ht="60" x14ac:dyDescent="0.25">
      <c r="A148" s="374">
        <v>138</v>
      </c>
      <c r="B148" s="400" t="s">
        <v>71</v>
      </c>
      <c r="C148" s="400" t="s">
        <v>53</v>
      </c>
      <c r="D148" s="400" t="s">
        <v>520</v>
      </c>
      <c r="E148" s="400">
        <v>0.38</v>
      </c>
      <c r="F148" s="401" t="s">
        <v>521</v>
      </c>
      <c r="G148" s="401" t="s">
        <v>522</v>
      </c>
      <c r="H148" s="400" t="s">
        <v>75</v>
      </c>
      <c r="I148" s="402">
        <v>2</v>
      </c>
      <c r="J148" s="400" t="s">
        <v>74</v>
      </c>
      <c r="K148" s="400"/>
      <c r="L148" s="400"/>
      <c r="M148" s="400">
        <v>8</v>
      </c>
      <c r="N148" s="400">
        <v>0</v>
      </c>
      <c r="O148" s="400">
        <v>0</v>
      </c>
      <c r="P148" s="400">
        <v>8</v>
      </c>
      <c r="Q148" s="400">
        <v>0</v>
      </c>
      <c r="R148" s="400">
        <v>0</v>
      </c>
      <c r="S148" s="400">
        <v>0</v>
      </c>
      <c r="T148" s="400">
        <v>8</v>
      </c>
      <c r="U148" s="400">
        <v>0</v>
      </c>
      <c r="V148" s="400">
        <v>6</v>
      </c>
      <c r="W148" s="400"/>
      <c r="X148" s="401"/>
      <c r="Y148" s="400"/>
      <c r="Z148" s="400"/>
      <c r="AA148" s="400">
        <v>1</v>
      </c>
    </row>
    <row r="149" spans="1:27" ht="45" x14ac:dyDescent="0.25">
      <c r="A149" s="374">
        <v>139</v>
      </c>
      <c r="B149" s="400" t="s">
        <v>71</v>
      </c>
      <c r="C149" s="400" t="s">
        <v>53</v>
      </c>
      <c r="D149" s="400" t="s">
        <v>523</v>
      </c>
      <c r="E149" s="400">
        <v>0.38</v>
      </c>
      <c r="F149" s="401" t="s">
        <v>524</v>
      </c>
      <c r="G149" s="401" t="s">
        <v>525</v>
      </c>
      <c r="H149" s="400" t="s">
        <v>75</v>
      </c>
      <c r="I149" s="402">
        <v>1</v>
      </c>
      <c r="J149" s="400" t="s">
        <v>74</v>
      </c>
      <c r="K149" s="400"/>
      <c r="L149" s="400"/>
      <c r="M149" s="400">
        <v>6</v>
      </c>
      <c r="N149" s="400">
        <v>0</v>
      </c>
      <c r="O149" s="400">
        <v>0</v>
      </c>
      <c r="P149" s="400">
        <v>6</v>
      </c>
      <c r="Q149" s="400">
        <v>0</v>
      </c>
      <c r="R149" s="400">
        <v>0</v>
      </c>
      <c r="S149" s="400">
        <v>0</v>
      </c>
      <c r="T149" s="400">
        <v>6</v>
      </c>
      <c r="U149" s="400">
        <v>0</v>
      </c>
      <c r="V149" s="400">
        <v>6</v>
      </c>
      <c r="W149" s="400"/>
      <c r="X149" s="401"/>
      <c r="Y149" s="400"/>
      <c r="Z149" s="400"/>
      <c r="AA149" s="400">
        <v>1</v>
      </c>
    </row>
    <row r="150" spans="1:27" ht="60" x14ac:dyDescent="0.25">
      <c r="A150" s="374">
        <v>140</v>
      </c>
      <c r="B150" s="400" t="s">
        <v>71</v>
      </c>
      <c r="C150" s="400" t="s">
        <v>53</v>
      </c>
      <c r="D150" s="400" t="s">
        <v>504</v>
      </c>
      <c r="E150" s="400">
        <v>0.38</v>
      </c>
      <c r="F150" s="401" t="s">
        <v>526</v>
      </c>
      <c r="G150" s="401" t="s">
        <v>527</v>
      </c>
      <c r="H150" s="400" t="s">
        <v>75</v>
      </c>
      <c r="I150" s="402">
        <v>2</v>
      </c>
      <c r="J150" s="400" t="s">
        <v>74</v>
      </c>
      <c r="K150" s="400"/>
      <c r="L150" s="400"/>
      <c r="M150" s="400">
        <v>6</v>
      </c>
      <c r="N150" s="400">
        <v>0</v>
      </c>
      <c r="O150" s="400">
        <v>0</v>
      </c>
      <c r="P150" s="400">
        <v>6</v>
      </c>
      <c r="Q150" s="400">
        <v>0</v>
      </c>
      <c r="R150" s="400">
        <v>0</v>
      </c>
      <c r="S150" s="400">
        <v>0</v>
      </c>
      <c r="T150" s="400">
        <v>6</v>
      </c>
      <c r="U150" s="400">
        <v>0</v>
      </c>
      <c r="V150" s="400">
        <v>6</v>
      </c>
      <c r="W150" s="400"/>
      <c r="X150" s="401"/>
      <c r="Y150" s="400"/>
      <c r="Z150" s="400"/>
      <c r="AA150" s="400">
        <v>1</v>
      </c>
    </row>
    <row r="151" spans="1:27" ht="60" x14ac:dyDescent="0.25">
      <c r="A151" s="374">
        <v>141</v>
      </c>
      <c r="B151" s="400" t="s">
        <v>71</v>
      </c>
      <c r="C151" s="400" t="s">
        <v>53</v>
      </c>
      <c r="D151" s="400" t="s">
        <v>520</v>
      </c>
      <c r="E151" s="400">
        <v>0.38</v>
      </c>
      <c r="F151" s="401" t="s">
        <v>528</v>
      </c>
      <c r="G151" s="401" t="s">
        <v>529</v>
      </c>
      <c r="H151" s="400" t="s">
        <v>75</v>
      </c>
      <c r="I151" s="402">
        <v>1</v>
      </c>
      <c r="J151" s="400" t="s">
        <v>74</v>
      </c>
      <c r="K151" s="400"/>
      <c r="L151" s="400"/>
      <c r="M151" s="400">
        <v>8</v>
      </c>
      <c r="N151" s="400">
        <v>0</v>
      </c>
      <c r="O151" s="400">
        <v>0</v>
      </c>
      <c r="P151" s="400">
        <v>8</v>
      </c>
      <c r="Q151" s="400">
        <v>0</v>
      </c>
      <c r="R151" s="400">
        <v>0</v>
      </c>
      <c r="S151" s="400">
        <v>0</v>
      </c>
      <c r="T151" s="400">
        <v>8</v>
      </c>
      <c r="U151" s="400">
        <v>0</v>
      </c>
      <c r="V151" s="400">
        <v>6</v>
      </c>
      <c r="W151" s="400"/>
      <c r="X151" s="401"/>
      <c r="Y151" s="400"/>
      <c r="Z151" s="400"/>
      <c r="AA151" s="400">
        <v>1</v>
      </c>
    </row>
    <row r="152" spans="1:27" ht="45" x14ac:dyDescent="0.25">
      <c r="A152" s="374">
        <v>142</v>
      </c>
      <c r="B152" s="400" t="s">
        <v>71</v>
      </c>
      <c r="C152" s="400" t="s">
        <v>53</v>
      </c>
      <c r="D152" s="400" t="s">
        <v>530</v>
      </c>
      <c r="E152" s="400">
        <v>0.38</v>
      </c>
      <c r="F152" s="401" t="s">
        <v>528</v>
      </c>
      <c r="G152" s="401" t="s">
        <v>529</v>
      </c>
      <c r="H152" s="400" t="s">
        <v>75</v>
      </c>
      <c r="I152" s="402">
        <v>1</v>
      </c>
      <c r="J152" s="400" t="s">
        <v>531</v>
      </c>
      <c r="K152" s="400"/>
      <c r="L152" s="400"/>
      <c r="M152" s="400">
        <v>23</v>
      </c>
      <c r="N152" s="400">
        <v>0</v>
      </c>
      <c r="O152" s="400">
        <v>0</v>
      </c>
      <c r="P152" s="400">
        <v>23</v>
      </c>
      <c r="Q152" s="400">
        <v>0</v>
      </c>
      <c r="R152" s="400">
        <v>0</v>
      </c>
      <c r="S152" s="400">
        <v>0</v>
      </c>
      <c r="T152" s="400">
        <v>23</v>
      </c>
      <c r="U152" s="400">
        <v>0</v>
      </c>
      <c r="V152" s="400">
        <v>12</v>
      </c>
      <c r="W152" s="400"/>
      <c r="X152" s="401"/>
      <c r="Y152" s="400"/>
      <c r="Z152" s="400"/>
      <c r="AA152" s="400">
        <v>1</v>
      </c>
    </row>
    <row r="153" spans="1:27" ht="45" x14ac:dyDescent="0.25">
      <c r="A153" s="374">
        <v>143</v>
      </c>
      <c r="B153" s="400" t="s">
        <v>71</v>
      </c>
      <c r="C153" s="400" t="s">
        <v>53</v>
      </c>
      <c r="D153" s="401" t="s">
        <v>466</v>
      </c>
      <c r="E153" s="400" t="s">
        <v>73</v>
      </c>
      <c r="F153" s="401" t="s">
        <v>532</v>
      </c>
      <c r="G153" s="401" t="s">
        <v>533</v>
      </c>
      <c r="H153" s="401" t="s">
        <v>75</v>
      </c>
      <c r="I153" s="402">
        <v>2.25</v>
      </c>
      <c r="J153" s="401" t="s">
        <v>74</v>
      </c>
      <c r="K153" s="400"/>
      <c r="L153" s="400"/>
      <c r="M153" s="400">
        <v>15</v>
      </c>
      <c r="N153" s="400">
        <v>0</v>
      </c>
      <c r="O153" s="400">
        <v>0</v>
      </c>
      <c r="P153" s="400">
        <v>15</v>
      </c>
      <c r="Q153" s="400">
        <v>0</v>
      </c>
      <c r="R153" s="400">
        <v>0</v>
      </c>
      <c r="S153" s="400">
        <v>0</v>
      </c>
      <c r="T153" s="400">
        <v>15</v>
      </c>
      <c r="U153" s="400">
        <v>0</v>
      </c>
      <c r="V153" s="400">
        <v>17</v>
      </c>
      <c r="W153" s="400"/>
      <c r="X153" s="401"/>
      <c r="Y153" s="400"/>
      <c r="Z153" s="400"/>
      <c r="AA153" s="400">
        <v>1</v>
      </c>
    </row>
    <row r="154" spans="1:27" ht="75" x14ac:dyDescent="0.25">
      <c r="A154" s="374">
        <v>144</v>
      </c>
      <c r="B154" s="400" t="s">
        <v>71</v>
      </c>
      <c r="C154" s="400" t="s">
        <v>53</v>
      </c>
      <c r="D154" s="400" t="s">
        <v>534</v>
      </c>
      <c r="E154" s="400">
        <v>0.38</v>
      </c>
      <c r="F154" s="401" t="s">
        <v>535</v>
      </c>
      <c r="G154" s="401" t="s">
        <v>536</v>
      </c>
      <c r="H154" s="400" t="s">
        <v>75</v>
      </c>
      <c r="I154" s="402">
        <v>2.3330000000000002</v>
      </c>
      <c r="J154" s="400" t="s">
        <v>74</v>
      </c>
      <c r="K154" s="400"/>
      <c r="L154" s="400"/>
      <c r="M154" s="400">
        <v>28</v>
      </c>
      <c r="N154" s="400">
        <v>0</v>
      </c>
      <c r="O154" s="400">
        <v>0</v>
      </c>
      <c r="P154" s="400">
        <v>28</v>
      </c>
      <c r="Q154" s="400">
        <v>0</v>
      </c>
      <c r="R154" s="400">
        <v>0</v>
      </c>
      <c r="S154" s="400">
        <v>0</v>
      </c>
      <c r="T154" s="400">
        <v>28</v>
      </c>
      <c r="U154" s="400">
        <v>0</v>
      </c>
      <c r="V154" s="400">
        <v>16</v>
      </c>
      <c r="W154" s="400"/>
      <c r="X154" s="401"/>
      <c r="Y154" s="400"/>
      <c r="Z154" s="400"/>
      <c r="AA154" s="400">
        <v>1</v>
      </c>
    </row>
    <row r="155" spans="1:27" ht="60" x14ac:dyDescent="0.25">
      <c r="A155" s="374">
        <v>145</v>
      </c>
      <c r="B155" s="400" t="s">
        <v>47</v>
      </c>
      <c r="C155" s="401" t="s">
        <v>53</v>
      </c>
      <c r="D155" s="401" t="s">
        <v>480</v>
      </c>
      <c r="E155" s="400" t="s">
        <v>42</v>
      </c>
      <c r="F155" s="401" t="s">
        <v>537</v>
      </c>
      <c r="G155" s="401" t="s">
        <v>538</v>
      </c>
      <c r="H155" s="401" t="s">
        <v>75</v>
      </c>
      <c r="I155" s="402">
        <v>7.5830000000000002</v>
      </c>
      <c r="J155" s="401" t="s">
        <v>74</v>
      </c>
      <c r="K155" s="400"/>
      <c r="L155" s="400"/>
      <c r="M155" s="400">
        <v>18</v>
      </c>
      <c r="N155" s="400">
        <v>0</v>
      </c>
      <c r="O155" s="400">
        <v>0</v>
      </c>
      <c r="P155" s="400">
        <v>18</v>
      </c>
      <c r="Q155" s="400">
        <v>0</v>
      </c>
      <c r="R155" s="400">
        <v>0</v>
      </c>
      <c r="S155" s="400">
        <v>0</v>
      </c>
      <c r="T155" s="400">
        <v>18</v>
      </c>
      <c r="U155" s="400">
        <v>0</v>
      </c>
      <c r="V155" s="400">
        <v>22</v>
      </c>
      <c r="W155" s="400"/>
      <c r="X155" s="401"/>
      <c r="Y155" s="400"/>
      <c r="Z155" s="400"/>
      <c r="AA155" s="400">
        <v>1</v>
      </c>
    </row>
    <row r="156" spans="1:27" ht="45" x14ac:dyDescent="0.25">
      <c r="A156" s="374">
        <v>146</v>
      </c>
      <c r="B156" s="400" t="s">
        <v>71</v>
      </c>
      <c r="C156" s="400" t="s">
        <v>53</v>
      </c>
      <c r="D156" s="400" t="s">
        <v>271</v>
      </c>
      <c r="E156" s="400" t="s">
        <v>73</v>
      </c>
      <c r="F156" s="400" t="s">
        <v>539</v>
      </c>
      <c r="G156" s="400" t="s">
        <v>540</v>
      </c>
      <c r="H156" s="400" t="s">
        <v>45</v>
      </c>
      <c r="I156" s="400">
        <v>0.5</v>
      </c>
      <c r="J156" s="401" t="s">
        <v>541</v>
      </c>
      <c r="K156" s="400"/>
      <c r="L156" s="400"/>
      <c r="M156" s="400">
        <v>52</v>
      </c>
      <c r="N156" s="400">
        <v>0</v>
      </c>
      <c r="O156" s="400">
        <v>0</v>
      </c>
      <c r="P156" s="400">
        <v>52</v>
      </c>
      <c r="Q156" s="400">
        <v>0</v>
      </c>
      <c r="R156" s="400">
        <v>0</v>
      </c>
      <c r="S156" s="400">
        <v>0</v>
      </c>
      <c r="T156" s="400">
        <v>52</v>
      </c>
      <c r="U156" s="400">
        <v>0</v>
      </c>
      <c r="V156" s="400">
        <v>50</v>
      </c>
      <c r="W156" s="400"/>
      <c r="X156" s="401" t="s">
        <v>542</v>
      </c>
      <c r="Y156" s="400" t="s">
        <v>70</v>
      </c>
      <c r="Z156" s="400" t="s">
        <v>46</v>
      </c>
      <c r="AA156" s="400">
        <v>1</v>
      </c>
    </row>
    <row r="157" spans="1:27" ht="45" x14ac:dyDescent="0.25">
      <c r="A157" s="374">
        <v>147</v>
      </c>
      <c r="B157" s="386" t="s">
        <v>71</v>
      </c>
      <c r="C157" s="385" t="s">
        <v>53</v>
      </c>
      <c r="D157" s="385" t="s">
        <v>110</v>
      </c>
      <c r="E157" s="385" t="s">
        <v>73</v>
      </c>
      <c r="F157" s="378" t="s">
        <v>543</v>
      </c>
      <c r="G157" s="378" t="s">
        <v>544</v>
      </c>
      <c r="H157" s="385" t="s">
        <v>75</v>
      </c>
      <c r="I157" s="379">
        <v>1</v>
      </c>
      <c r="J157" s="385" t="s">
        <v>82</v>
      </c>
      <c r="K157" s="385"/>
      <c r="L157" s="385"/>
      <c r="M157" s="385">
        <v>136</v>
      </c>
      <c r="N157" s="385">
        <v>0</v>
      </c>
      <c r="O157" s="385">
        <v>0</v>
      </c>
      <c r="P157" s="385">
        <v>136</v>
      </c>
      <c r="Q157" s="385">
        <v>0</v>
      </c>
      <c r="R157" s="385">
        <v>0</v>
      </c>
      <c r="S157" s="385">
        <v>0</v>
      </c>
      <c r="T157" s="385">
        <v>136</v>
      </c>
      <c r="U157" s="385">
        <v>0</v>
      </c>
      <c r="V157" s="385">
        <v>105</v>
      </c>
      <c r="W157" s="385"/>
      <c r="X157" s="387"/>
      <c r="Y157" s="387"/>
      <c r="Z157" s="388"/>
      <c r="AA157" s="389">
        <v>1</v>
      </c>
    </row>
    <row r="158" spans="1:27" ht="60" x14ac:dyDescent="0.25">
      <c r="A158" s="374">
        <v>148</v>
      </c>
      <c r="B158" s="400" t="s">
        <v>47</v>
      </c>
      <c r="C158" s="401" t="s">
        <v>53</v>
      </c>
      <c r="D158" s="401" t="s">
        <v>480</v>
      </c>
      <c r="E158" s="400" t="s">
        <v>42</v>
      </c>
      <c r="F158" s="401" t="s">
        <v>545</v>
      </c>
      <c r="G158" s="401" t="s">
        <v>546</v>
      </c>
      <c r="H158" s="401" t="s">
        <v>75</v>
      </c>
      <c r="I158" s="402">
        <v>12.833</v>
      </c>
      <c r="J158" s="401" t="s">
        <v>74</v>
      </c>
      <c r="K158" s="400"/>
      <c r="L158" s="400"/>
      <c r="M158" s="400">
        <v>18</v>
      </c>
      <c r="N158" s="400">
        <v>0</v>
      </c>
      <c r="O158" s="400">
        <v>0</v>
      </c>
      <c r="P158" s="400">
        <v>18</v>
      </c>
      <c r="Q158" s="400">
        <v>0</v>
      </c>
      <c r="R158" s="400">
        <v>0</v>
      </c>
      <c r="S158" s="400">
        <v>0</v>
      </c>
      <c r="T158" s="400">
        <v>18</v>
      </c>
      <c r="U158" s="400">
        <v>0</v>
      </c>
      <c r="V158" s="400">
        <v>29</v>
      </c>
      <c r="W158" s="400"/>
      <c r="X158" s="401"/>
      <c r="Y158" s="400"/>
      <c r="Z158" s="400"/>
      <c r="AA158" s="400">
        <v>1</v>
      </c>
    </row>
    <row r="159" spans="1:27" ht="45" x14ac:dyDescent="0.25">
      <c r="A159" s="374">
        <v>149</v>
      </c>
      <c r="B159" s="400" t="s">
        <v>71</v>
      </c>
      <c r="C159" s="400" t="s">
        <v>53</v>
      </c>
      <c r="D159" s="400" t="s">
        <v>547</v>
      </c>
      <c r="E159" s="400">
        <v>0.38</v>
      </c>
      <c r="F159" s="401" t="s">
        <v>548</v>
      </c>
      <c r="G159" s="401" t="s">
        <v>549</v>
      </c>
      <c r="H159" s="400" t="s">
        <v>75</v>
      </c>
      <c r="I159" s="402">
        <v>1</v>
      </c>
      <c r="J159" s="400" t="s">
        <v>74</v>
      </c>
      <c r="K159" s="400"/>
      <c r="L159" s="400"/>
      <c r="M159" s="400">
        <v>6</v>
      </c>
      <c r="N159" s="400">
        <v>0</v>
      </c>
      <c r="O159" s="400">
        <v>0</v>
      </c>
      <c r="P159" s="400">
        <v>6</v>
      </c>
      <c r="Q159" s="400">
        <v>0</v>
      </c>
      <c r="R159" s="400">
        <v>0</v>
      </c>
      <c r="S159" s="400">
        <v>0</v>
      </c>
      <c r="T159" s="400">
        <v>6</v>
      </c>
      <c r="U159" s="400">
        <v>0</v>
      </c>
      <c r="V159" s="400">
        <v>6</v>
      </c>
      <c r="W159" s="400"/>
      <c r="X159" s="401"/>
      <c r="Y159" s="400"/>
      <c r="Z159" s="400"/>
      <c r="AA159" s="400">
        <v>1</v>
      </c>
    </row>
    <row r="160" spans="1:27" ht="45" x14ac:dyDescent="0.25">
      <c r="A160" s="374">
        <v>150</v>
      </c>
      <c r="B160" s="400" t="s">
        <v>71</v>
      </c>
      <c r="C160" s="400" t="s">
        <v>53</v>
      </c>
      <c r="D160" s="400" t="s">
        <v>271</v>
      </c>
      <c r="E160" s="400" t="s">
        <v>550</v>
      </c>
      <c r="F160" s="400" t="s">
        <v>551</v>
      </c>
      <c r="G160" s="400" t="s">
        <v>552</v>
      </c>
      <c r="H160" s="400" t="s">
        <v>45</v>
      </c>
      <c r="I160" s="400">
        <v>2.67</v>
      </c>
      <c r="J160" s="400" t="s">
        <v>74</v>
      </c>
      <c r="K160" s="400"/>
      <c r="L160" s="400"/>
      <c r="M160" s="400">
        <v>52</v>
      </c>
      <c r="N160" s="400">
        <v>0</v>
      </c>
      <c r="O160" s="400">
        <v>0</v>
      </c>
      <c r="P160" s="400">
        <v>52</v>
      </c>
      <c r="Q160" s="400">
        <v>0</v>
      </c>
      <c r="R160" s="400">
        <v>0</v>
      </c>
      <c r="S160" s="400">
        <v>0</v>
      </c>
      <c r="T160" s="400">
        <v>52</v>
      </c>
      <c r="U160" s="400">
        <v>0</v>
      </c>
      <c r="V160" s="400">
        <v>32</v>
      </c>
      <c r="W160" s="400"/>
      <c r="X160" s="401" t="s">
        <v>553</v>
      </c>
      <c r="Y160" s="400" t="s">
        <v>70</v>
      </c>
      <c r="Z160" s="400" t="s">
        <v>46</v>
      </c>
      <c r="AA160" s="400">
        <v>1</v>
      </c>
    </row>
    <row r="161" spans="1:27" ht="45" x14ac:dyDescent="0.25">
      <c r="A161" s="374">
        <v>151</v>
      </c>
      <c r="B161" s="400" t="s">
        <v>71</v>
      </c>
      <c r="C161" s="400" t="s">
        <v>53</v>
      </c>
      <c r="D161" s="401" t="s">
        <v>461</v>
      </c>
      <c r="E161" s="400" t="s">
        <v>73</v>
      </c>
      <c r="F161" s="400" t="s">
        <v>554</v>
      </c>
      <c r="G161" s="401" t="s">
        <v>555</v>
      </c>
      <c r="H161" s="400" t="s">
        <v>45</v>
      </c>
      <c r="I161" s="402">
        <v>5.2</v>
      </c>
      <c r="J161" s="400" t="s">
        <v>74</v>
      </c>
      <c r="K161" s="400"/>
      <c r="L161" s="400"/>
      <c r="M161" s="400">
        <v>56</v>
      </c>
      <c r="N161" s="400">
        <v>0</v>
      </c>
      <c r="O161" s="400">
        <v>0</v>
      </c>
      <c r="P161" s="400">
        <v>56</v>
      </c>
      <c r="Q161" s="400">
        <v>0</v>
      </c>
      <c r="R161" s="400">
        <v>0</v>
      </c>
      <c r="S161" s="400">
        <v>0</v>
      </c>
      <c r="T161" s="400">
        <v>56</v>
      </c>
      <c r="U161" s="400">
        <v>0</v>
      </c>
      <c r="V161" s="400">
        <v>12</v>
      </c>
      <c r="W161" s="400"/>
      <c r="X161" s="401" t="s">
        <v>556</v>
      </c>
      <c r="Y161" s="400" t="s">
        <v>70</v>
      </c>
      <c r="Z161" s="400" t="s">
        <v>46</v>
      </c>
      <c r="AA161" s="400">
        <v>1</v>
      </c>
    </row>
    <row r="162" spans="1:27" ht="60" x14ac:dyDescent="0.25">
      <c r="A162" s="374">
        <v>152</v>
      </c>
      <c r="B162" s="400" t="s">
        <v>71</v>
      </c>
      <c r="C162" s="400" t="s">
        <v>53</v>
      </c>
      <c r="D162" s="400" t="s">
        <v>557</v>
      </c>
      <c r="E162" s="400">
        <v>0.38</v>
      </c>
      <c r="F162" s="401" t="s">
        <v>558</v>
      </c>
      <c r="G162" s="401" t="s">
        <v>559</v>
      </c>
      <c r="H162" s="400" t="s">
        <v>75</v>
      </c>
      <c r="I162" s="402">
        <v>1</v>
      </c>
      <c r="J162" s="400" t="s">
        <v>74</v>
      </c>
      <c r="K162" s="400"/>
      <c r="L162" s="400"/>
      <c r="M162" s="400">
        <v>34</v>
      </c>
      <c r="N162" s="400">
        <v>0</v>
      </c>
      <c r="O162" s="400">
        <v>0</v>
      </c>
      <c r="P162" s="400">
        <v>34</v>
      </c>
      <c r="Q162" s="400">
        <v>0</v>
      </c>
      <c r="R162" s="400">
        <v>0</v>
      </c>
      <c r="S162" s="400">
        <v>0</v>
      </c>
      <c r="T162" s="400">
        <v>34</v>
      </c>
      <c r="U162" s="400">
        <v>0</v>
      </c>
      <c r="V162" s="400">
        <v>32</v>
      </c>
      <c r="W162" s="400"/>
      <c r="X162" s="401"/>
      <c r="Y162" s="400"/>
      <c r="Z162" s="400"/>
      <c r="AA162" s="400">
        <v>1</v>
      </c>
    </row>
    <row r="163" spans="1:27" ht="45" x14ac:dyDescent="0.25">
      <c r="A163" s="374">
        <v>153</v>
      </c>
      <c r="B163" s="400" t="s">
        <v>71</v>
      </c>
      <c r="C163" s="400" t="s">
        <v>53</v>
      </c>
      <c r="D163" s="401" t="s">
        <v>461</v>
      </c>
      <c r="E163" s="400" t="s">
        <v>73</v>
      </c>
      <c r="F163" s="401" t="s">
        <v>560</v>
      </c>
      <c r="G163" s="401" t="s">
        <v>561</v>
      </c>
      <c r="H163" s="401" t="s">
        <v>75</v>
      </c>
      <c r="I163" s="402">
        <v>3</v>
      </c>
      <c r="J163" s="401" t="s">
        <v>74</v>
      </c>
      <c r="K163" s="400"/>
      <c r="L163" s="400"/>
      <c r="M163" s="400">
        <v>56</v>
      </c>
      <c r="N163" s="400">
        <v>0</v>
      </c>
      <c r="O163" s="400">
        <v>0</v>
      </c>
      <c r="P163" s="400">
        <v>56</v>
      </c>
      <c r="Q163" s="400">
        <v>0</v>
      </c>
      <c r="R163" s="400">
        <v>0</v>
      </c>
      <c r="S163" s="400">
        <v>0</v>
      </c>
      <c r="T163" s="400">
        <v>56</v>
      </c>
      <c r="U163" s="400">
        <v>0</v>
      </c>
      <c r="V163" s="400">
        <v>22</v>
      </c>
      <c r="W163" s="400"/>
      <c r="X163" s="390"/>
      <c r="Y163" s="400"/>
      <c r="Z163" s="400"/>
      <c r="AA163" s="400">
        <v>1</v>
      </c>
    </row>
    <row r="164" spans="1:27" ht="45" x14ac:dyDescent="0.25">
      <c r="A164" s="374">
        <v>154</v>
      </c>
      <c r="B164" s="400" t="s">
        <v>71</v>
      </c>
      <c r="C164" s="400" t="s">
        <v>53</v>
      </c>
      <c r="D164" s="401" t="s">
        <v>461</v>
      </c>
      <c r="E164" s="400" t="s">
        <v>73</v>
      </c>
      <c r="F164" s="401" t="s">
        <v>562</v>
      </c>
      <c r="G164" s="401" t="s">
        <v>563</v>
      </c>
      <c r="H164" s="401" t="s">
        <v>75</v>
      </c>
      <c r="I164" s="402">
        <v>8</v>
      </c>
      <c r="J164" s="401" t="s">
        <v>74</v>
      </c>
      <c r="K164" s="400"/>
      <c r="L164" s="400"/>
      <c r="M164" s="400">
        <v>56</v>
      </c>
      <c r="N164" s="400">
        <v>0</v>
      </c>
      <c r="O164" s="400">
        <v>0</v>
      </c>
      <c r="P164" s="400">
        <v>56</v>
      </c>
      <c r="Q164" s="400">
        <v>0</v>
      </c>
      <c r="R164" s="400">
        <v>0</v>
      </c>
      <c r="S164" s="400">
        <v>0</v>
      </c>
      <c r="T164" s="400">
        <v>56</v>
      </c>
      <c r="U164" s="400">
        <v>0</v>
      </c>
      <c r="V164" s="400">
        <v>58</v>
      </c>
      <c r="W164" s="400"/>
      <c r="X164" s="390"/>
      <c r="Y164" s="400"/>
      <c r="Z164" s="400"/>
      <c r="AA164" s="400">
        <v>1</v>
      </c>
    </row>
    <row r="165" spans="1:27" ht="135" x14ac:dyDescent="0.25">
      <c r="A165" s="374">
        <v>155</v>
      </c>
      <c r="B165" s="400" t="s">
        <v>47</v>
      </c>
      <c r="C165" s="400" t="s">
        <v>53</v>
      </c>
      <c r="D165" s="400" t="s">
        <v>333</v>
      </c>
      <c r="E165" s="400" t="s">
        <v>73</v>
      </c>
      <c r="F165" s="401" t="s">
        <v>564</v>
      </c>
      <c r="G165" s="401" t="s">
        <v>565</v>
      </c>
      <c r="H165" s="400" t="s">
        <v>45</v>
      </c>
      <c r="I165" s="402">
        <v>24</v>
      </c>
      <c r="J165" s="401" t="s">
        <v>74</v>
      </c>
      <c r="K165" s="400"/>
      <c r="L165" s="400"/>
      <c r="M165" s="400">
        <v>85</v>
      </c>
      <c r="N165" s="400">
        <v>0</v>
      </c>
      <c r="O165" s="400">
        <v>0</v>
      </c>
      <c r="P165" s="400">
        <v>85</v>
      </c>
      <c r="Q165" s="400">
        <v>0</v>
      </c>
      <c r="R165" s="400">
        <v>0</v>
      </c>
      <c r="S165" s="400">
        <v>0</v>
      </c>
      <c r="T165" s="400">
        <v>85</v>
      </c>
      <c r="U165" s="400">
        <v>0</v>
      </c>
      <c r="V165" s="400">
        <v>133</v>
      </c>
      <c r="W165" s="400"/>
      <c r="X165" s="401" t="s">
        <v>566</v>
      </c>
      <c r="Y165" s="400" t="s">
        <v>109</v>
      </c>
      <c r="Z165" s="400" t="s">
        <v>46</v>
      </c>
      <c r="AA165" s="400">
        <v>0</v>
      </c>
    </row>
    <row r="166" spans="1:27" ht="135" x14ac:dyDescent="0.25">
      <c r="A166" s="374">
        <v>156</v>
      </c>
      <c r="B166" s="400" t="s">
        <v>47</v>
      </c>
      <c r="C166" s="400" t="s">
        <v>53</v>
      </c>
      <c r="D166" s="400" t="s">
        <v>333</v>
      </c>
      <c r="E166" s="400" t="s">
        <v>73</v>
      </c>
      <c r="F166" s="400" t="s">
        <v>567</v>
      </c>
      <c r="G166" s="401" t="s">
        <v>568</v>
      </c>
      <c r="H166" s="400" t="s">
        <v>45</v>
      </c>
      <c r="I166" s="400">
        <v>7.6660000000000004</v>
      </c>
      <c r="J166" s="401" t="s">
        <v>74</v>
      </c>
      <c r="K166" s="400"/>
      <c r="L166" s="400"/>
      <c r="M166" s="400">
        <v>85</v>
      </c>
      <c r="N166" s="400">
        <v>0</v>
      </c>
      <c r="O166" s="400">
        <v>0</v>
      </c>
      <c r="P166" s="400">
        <v>85</v>
      </c>
      <c r="Q166" s="400">
        <v>0</v>
      </c>
      <c r="R166" s="400">
        <v>0</v>
      </c>
      <c r="S166" s="400">
        <v>0</v>
      </c>
      <c r="T166" s="400">
        <v>85</v>
      </c>
      <c r="U166" s="400">
        <v>0</v>
      </c>
      <c r="V166" s="400">
        <v>89</v>
      </c>
      <c r="W166" s="400"/>
      <c r="X166" s="401" t="s">
        <v>569</v>
      </c>
      <c r="Y166" s="400" t="s">
        <v>109</v>
      </c>
      <c r="Z166" s="400" t="s">
        <v>46</v>
      </c>
      <c r="AA166" s="400">
        <v>0</v>
      </c>
    </row>
    <row r="167" spans="1:27" ht="60" x14ac:dyDescent="0.25">
      <c r="A167" s="374">
        <v>157</v>
      </c>
      <c r="B167" s="400" t="s">
        <v>47</v>
      </c>
      <c r="C167" s="401" t="s">
        <v>53</v>
      </c>
      <c r="D167" s="401" t="s">
        <v>570</v>
      </c>
      <c r="E167" s="400" t="s">
        <v>42</v>
      </c>
      <c r="F167" s="401" t="s">
        <v>571</v>
      </c>
      <c r="G167" s="401" t="s">
        <v>572</v>
      </c>
      <c r="H167" s="401" t="s">
        <v>75</v>
      </c>
      <c r="I167" s="402">
        <v>6.5</v>
      </c>
      <c r="J167" s="401" t="s">
        <v>74</v>
      </c>
      <c r="K167" s="400"/>
      <c r="L167" s="400"/>
      <c r="M167" s="400">
        <v>16</v>
      </c>
      <c r="N167" s="400">
        <v>0</v>
      </c>
      <c r="O167" s="400">
        <v>0</v>
      </c>
      <c r="P167" s="400">
        <v>16</v>
      </c>
      <c r="Q167" s="400">
        <v>0</v>
      </c>
      <c r="R167" s="400">
        <v>0</v>
      </c>
      <c r="S167" s="400">
        <v>0</v>
      </c>
      <c r="T167" s="400">
        <v>16</v>
      </c>
      <c r="U167" s="400">
        <v>0</v>
      </c>
      <c r="V167" s="400">
        <v>29</v>
      </c>
      <c r="W167" s="400"/>
      <c r="X167" s="401"/>
      <c r="Y167" s="400"/>
      <c r="Z167" s="400"/>
      <c r="AA167" s="400">
        <v>1</v>
      </c>
    </row>
    <row r="168" spans="1:27" ht="135" x14ac:dyDescent="0.25">
      <c r="A168" s="374">
        <v>158</v>
      </c>
      <c r="B168" s="400" t="s">
        <v>47</v>
      </c>
      <c r="C168" s="400" t="s">
        <v>53</v>
      </c>
      <c r="D168" s="400" t="s">
        <v>333</v>
      </c>
      <c r="E168" s="400" t="s">
        <v>73</v>
      </c>
      <c r="F168" s="400" t="s">
        <v>573</v>
      </c>
      <c r="G168" s="400" t="s">
        <v>574</v>
      </c>
      <c r="H168" s="400" t="s">
        <v>45</v>
      </c>
      <c r="I168" s="400">
        <v>2.4</v>
      </c>
      <c r="J168" s="401" t="s">
        <v>74</v>
      </c>
      <c r="K168" s="400"/>
      <c r="L168" s="400"/>
      <c r="M168" s="400">
        <v>85</v>
      </c>
      <c r="N168" s="400">
        <v>0</v>
      </c>
      <c r="O168" s="400">
        <v>0</v>
      </c>
      <c r="P168" s="400">
        <v>85</v>
      </c>
      <c r="Q168" s="400">
        <v>0</v>
      </c>
      <c r="R168" s="400">
        <v>0</v>
      </c>
      <c r="S168" s="400">
        <v>0</v>
      </c>
      <c r="T168" s="400">
        <v>85</v>
      </c>
      <c r="U168" s="400">
        <v>0</v>
      </c>
      <c r="V168" s="400">
        <v>22</v>
      </c>
      <c r="W168" s="400"/>
      <c r="X168" s="401" t="s">
        <v>575</v>
      </c>
      <c r="Y168" s="400" t="s">
        <v>109</v>
      </c>
      <c r="Z168" s="400" t="s">
        <v>46</v>
      </c>
      <c r="AA168" s="400">
        <v>0</v>
      </c>
    </row>
    <row r="169" spans="1:27" ht="60" x14ac:dyDescent="0.25">
      <c r="A169" s="374">
        <v>159</v>
      </c>
      <c r="B169" s="400" t="s">
        <v>71</v>
      </c>
      <c r="C169" s="400" t="s">
        <v>53</v>
      </c>
      <c r="D169" s="400" t="s">
        <v>576</v>
      </c>
      <c r="E169" s="400">
        <v>0.38</v>
      </c>
      <c r="F169" s="401" t="s">
        <v>577</v>
      </c>
      <c r="G169" s="401" t="s">
        <v>578</v>
      </c>
      <c r="H169" s="400" t="s">
        <v>75</v>
      </c>
      <c r="I169" s="402">
        <v>2</v>
      </c>
      <c r="J169" s="400" t="s">
        <v>74</v>
      </c>
      <c r="K169" s="400"/>
      <c r="L169" s="400"/>
      <c r="M169" s="400">
        <v>14</v>
      </c>
      <c r="N169" s="400">
        <v>0</v>
      </c>
      <c r="O169" s="400">
        <v>0</v>
      </c>
      <c r="P169" s="400">
        <v>14</v>
      </c>
      <c r="Q169" s="400">
        <v>0</v>
      </c>
      <c r="R169" s="400">
        <v>0</v>
      </c>
      <c r="S169" s="400">
        <v>0</v>
      </c>
      <c r="T169" s="400">
        <v>14</v>
      </c>
      <c r="U169" s="400">
        <v>0</v>
      </c>
      <c r="V169" s="400">
        <v>14</v>
      </c>
      <c r="W169" s="400"/>
      <c r="X169" s="401"/>
      <c r="Y169" s="400"/>
      <c r="Z169" s="400"/>
      <c r="AA169" s="400">
        <v>1</v>
      </c>
    </row>
    <row r="170" spans="1:27" ht="90" x14ac:dyDescent="0.25">
      <c r="A170" s="374">
        <v>160</v>
      </c>
      <c r="B170" s="400" t="s">
        <v>71</v>
      </c>
      <c r="C170" s="400" t="s">
        <v>53</v>
      </c>
      <c r="D170" s="400" t="s">
        <v>72</v>
      </c>
      <c r="E170" s="400" t="s">
        <v>73</v>
      </c>
      <c r="F170" s="400" t="s">
        <v>579</v>
      </c>
      <c r="G170" s="400" t="s">
        <v>580</v>
      </c>
      <c r="H170" s="400" t="s">
        <v>45</v>
      </c>
      <c r="I170" s="400">
        <v>0.5</v>
      </c>
      <c r="J170" s="401" t="s">
        <v>74</v>
      </c>
      <c r="K170" s="400"/>
      <c r="L170" s="400"/>
      <c r="M170" s="400">
        <v>165</v>
      </c>
      <c r="N170" s="400">
        <v>0</v>
      </c>
      <c r="O170" s="400">
        <v>0</v>
      </c>
      <c r="P170" s="400">
        <v>165</v>
      </c>
      <c r="Q170" s="400">
        <v>0</v>
      </c>
      <c r="R170" s="400">
        <v>0</v>
      </c>
      <c r="S170" s="400">
        <v>0</v>
      </c>
      <c r="T170" s="400">
        <v>165</v>
      </c>
      <c r="U170" s="400">
        <v>0</v>
      </c>
      <c r="V170" s="400">
        <v>33</v>
      </c>
      <c r="W170" s="400"/>
      <c r="X170" s="401" t="s">
        <v>581</v>
      </c>
      <c r="Y170" s="400" t="s">
        <v>109</v>
      </c>
      <c r="Z170" s="400" t="s">
        <v>46</v>
      </c>
      <c r="AA170" s="400">
        <v>0</v>
      </c>
    </row>
    <row r="171" spans="1:27" ht="90" x14ac:dyDescent="0.25">
      <c r="A171" s="374">
        <v>161</v>
      </c>
      <c r="B171" s="400" t="s">
        <v>71</v>
      </c>
      <c r="C171" s="400" t="s">
        <v>53</v>
      </c>
      <c r="D171" s="400" t="s">
        <v>72</v>
      </c>
      <c r="E171" s="400" t="s">
        <v>73</v>
      </c>
      <c r="F171" s="401" t="s">
        <v>582</v>
      </c>
      <c r="G171" s="401" t="s">
        <v>583</v>
      </c>
      <c r="H171" s="400" t="s">
        <v>45</v>
      </c>
      <c r="I171" s="400">
        <v>0.66600000000000004</v>
      </c>
      <c r="J171" s="401" t="s">
        <v>74</v>
      </c>
      <c r="K171" s="400"/>
      <c r="L171" s="400"/>
      <c r="M171" s="400">
        <v>165</v>
      </c>
      <c r="N171" s="400">
        <v>0</v>
      </c>
      <c r="O171" s="400">
        <v>0</v>
      </c>
      <c r="P171" s="400">
        <v>165</v>
      </c>
      <c r="Q171" s="400">
        <v>0</v>
      </c>
      <c r="R171" s="400">
        <v>0</v>
      </c>
      <c r="S171" s="400">
        <v>0</v>
      </c>
      <c r="T171" s="400">
        <v>165</v>
      </c>
      <c r="U171" s="400">
        <v>0</v>
      </c>
      <c r="V171" s="400">
        <v>23</v>
      </c>
      <c r="W171" s="400"/>
      <c r="X171" s="401" t="s">
        <v>584</v>
      </c>
      <c r="Y171" s="400" t="s">
        <v>109</v>
      </c>
      <c r="Z171" s="400" t="s">
        <v>46</v>
      </c>
      <c r="AA171" s="400">
        <v>0</v>
      </c>
    </row>
    <row r="172" spans="1:27" ht="90" x14ac:dyDescent="0.25">
      <c r="A172" s="374">
        <v>162</v>
      </c>
      <c r="B172" s="400" t="s">
        <v>71</v>
      </c>
      <c r="C172" s="400" t="s">
        <v>53</v>
      </c>
      <c r="D172" s="400" t="s">
        <v>72</v>
      </c>
      <c r="E172" s="400" t="s">
        <v>73</v>
      </c>
      <c r="F172" s="401" t="s">
        <v>585</v>
      </c>
      <c r="G172" s="401" t="s">
        <v>586</v>
      </c>
      <c r="H172" s="400" t="s">
        <v>45</v>
      </c>
      <c r="I172" s="400">
        <v>11.75</v>
      </c>
      <c r="J172" s="401" t="s">
        <v>74</v>
      </c>
      <c r="K172" s="400"/>
      <c r="L172" s="400"/>
      <c r="M172" s="400">
        <v>165</v>
      </c>
      <c r="N172" s="400">
        <v>0</v>
      </c>
      <c r="O172" s="400">
        <v>0</v>
      </c>
      <c r="P172" s="400">
        <v>165</v>
      </c>
      <c r="Q172" s="400">
        <v>0</v>
      </c>
      <c r="R172" s="400">
        <v>0</v>
      </c>
      <c r="S172" s="400">
        <v>0</v>
      </c>
      <c r="T172" s="400">
        <v>165</v>
      </c>
      <c r="U172" s="400">
        <v>0</v>
      </c>
      <c r="V172" s="400">
        <v>33</v>
      </c>
      <c r="W172" s="400"/>
      <c r="X172" s="401" t="s">
        <v>587</v>
      </c>
      <c r="Y172" s="400" t="s">
        <v>109</v>
      </c>
      <c r="Z172" s="400" t="s">
        <v>46</v>
      </c>
      <c r="AA172" s="400">
        <v>0</v>
      </c>
    </row>
    <row r="173" spans="1:27" ht="75" x14ac:dyDescent="0.25">
      <c r="A173" s="374">
        <v>163</v>
      </c>
      <c r="B173" s="400" t="s">
        <v>47</v>
      </c>
      <c r="C173" s="400" t="s">
        <v>53</v>
      </c>
      <c r="D173" s="400" t="s">
        <v>88</v>
      </c>
      <c r="E173" s="400" t="s">
        <v>73</v>
      </c>
      <c r="F173" s="400" t="s">
        <v>588</v>
      </c>
      <c r="G173" s="401" t="s">
        <v>589</v>
      </c>
      <c r="H173" s="400" t="s">
        <v>45</v>
      </c>
      <c r="I173" s="400">
        <v>3.5830000000000002</v>
      </c>
      <c r="J173" s="401" t="s">
        <v>74</v>
      </c>
      <c r="K173" s="400"/>
      <c r="L173" s="400"/>
      <c r="M173" s="400">
        <v>45</v>
      </c>
      <c r="N173" s="400">
        <v>0</v>
      </c>
      <c r="O173" s="400">
        <v>0</v>
      </c>
      <c r="P173" s="400">
        <v>45</v>
      </c>
      <c r="Q173" s="400">
        <v>0</v>
      </c>
      <c r="R173" s="400">
        <v>0</v>
      </c>
      <c r="S173" s="400">
        <v>0</v>
      </c>
      <c r="T173" s="400">
        <v>45</v>
      </c>
      <c r="U173" s="400">
        <v>0</v>
      </c>
      <c r="V173" s="400">
        <v>15</v>
      </c>
      <c r="W173" s="400"/>
      <c r="X173" s="401" t="s">
        <v>590</v>
      </c>
      <c r="Y173" s="400" t="s">
        <v>109</v>
      </c>
      <c r="Z173" s="400" t="s">
        <v>46</v>
      </c>
      <c r="AA173" s="400">
        <v>0</v>
      </c>
    </row>
    <row r="174" spans="1:27" ht="60" x14ac:dyDescent="0.25">
      <c r="A174" s="374">
        <v>164</v>
      </c>
      <c r="B174" s="400" t="s">
        <v>47</v>
      </c>
      <c r="C174" s="400" t="s">
        <v>53</v>
      </c>
      <c r="D174" s="400" t="s">
        <v>299</v>
      </c>
      <c r="E174" s="400" t="s">
        <v>42</v>
      </c>
      <c r="F174" s="400" t="s">
        <v>591</v>
      </c>
      <c r="G174" s="401" t="s">
        <v>592</v>
      </c>
      <c r="H174" s="400" t="s">
        <v>45</v>
      </c>
      <c r="I174" s="400">
        <v>2.5830000000000002</v>
      </c>
      <c r="J174" s="401" t="s">
        <v>74</v>
      </c>
      <c r="K174" s="400"/>
      <c r="L174" s="400"/>
      <c r="M174" s="400">
        <v>82</v>
      </c>
      <c r="N174" s="400">
        <v>0</v>
      </c>
      <c r="O174" s="400">
        <v>0</v>
      </c>
      <c r="P174" s="400">
        <v>82</v>
      </c>
      <c r="Q174" s="400">
        <v>0</v>
      </c>
      <c r="R174" s="400">
        <v>0</v>
      </c>
      <c r="S174" s="400">
        <v>0</v>
      </c>
      <c r="T174" s="400">
        <v>82</v>
      </c>
      <c r="U174" s="400">
        <v>0</v>
      </c>
      <c r="V174" s="400">
        <v>22</v>
      </c>
      <c r="W174" s="400"/>
      <c r="X174" s="401" t="s">
        <v>593</v>
      </c>
      <c r="Y174" s="400" t="s">
        <v>109</v>
      </c>
      <c r="Z174" s="400" t="s">
        <v>46</v>
      </c>
      <c r="AA174" s="400">
        <v>0</v>
      </c>
    </row>
    <row r="175" spans="1:27" ht="45" x14ac:dyDescent="0.25">
      <c r="A175" s="374">
        <v>165</v>
      </c>
      <c r="B175" s="377" t="s">
        <v>71</v>
      </c>
      <c r="C175" s="378" t="s">
        <v>53</v>
      </c>
      <c r="D175" s="378" t="s">
        <v>514</v>
      </c>
      <c r="E175" s="378" t="s">
        <v>73</v>
      </c>
      <c r="F175" s="378" t="s">
        <v>595</v>
      </c>
      <c r="G175" s="378" t="s">
        <v>609</v>
      </c>
      <c r="H175" s="378" t="s">
        <v>75</v>
      </c>
      <c r="I175" s="379">
        <v>2</v>
      </c>
      <c r="J175" s="378" t="s">
        <v>82</v>
      </c>
      <c r="K175" s="378"/>
      <c r="L175" s="378"/>
      <c r="M175" s="378">
        <v>92</v>
      </c>
      <c r="N175" s="378">
        <v>0</v>
      </c>
      <c r="O175" s="378">
        <v>0</v>
      </c>
      <c r="P175" s="378">
        <v>92</v>
      </c>
      <c r="Q175" s="378">
        <v>0</v>
      </c>
      <c r="R175" s="378">
        <v>0</v>
      </c>
      <c r="S175" s="378">
        <v>0</v>
      </c>
      <c r="T175" s="378">
        <v>92</v>
      </c>
      <c r="U175" s="378">
        <v>0</v>
      </c>
      <c r="V175" s="378">
        <v>12</v>
      </c>
      <c r="W175" s="378"/>
      <c r="X175" s="384"/>
      <c r="Y175" s="384"/>
      <c r="Z175" s="384"/>
      <c r="AA175" s="384">
        <v>1</v>
      </c>
    </row>
    <row r="176" spans="1:27" ht="60" x14ac:dyDescent="0.25">
      <c r="A176" s="374">
        <v>166</v>
      </c>
      <c r="B176" s="400" t="s">
        <v>71</v>
      </c>
      <c r="C176" s="400" t="s">
        <v>53</v>
      </c>
      <c r="D176" s="400" t="s">
        <v>594</v>
      </c>
      <c r="E176" s="400">
        <v>0.38</v>
      </c>
      <c r="F176" s="401" t="s">
        <v>595</v>
      </c>
      <c r="G176" s="401" t="s">
        <v>596</v>
      </c>
      <c r="H176" s="400" t="s">
        <v>75</v>
      </c>
      <c r="I176" s="402">
        <v>1.333</v>
      </c>
      <c r="J176" s="400" t="s">
        <v>74</v>
      </c>
      <c r="K176" s="400"/>
      <c r="L176" s="400"/>
      <c r="M176" s="400">
        <v>12</v>
      </c>
      <c r="N176" s="400">
        <v>0</v>
      </c>
      <c r="O176" s="400">
        <v>0</v>
      </c>
      <c r="P176" s="400">
        <v>12</v>
      </c>
      <c r="Q176" s="400">
        <v>0</v>
      </c>
      <c r="R176" s="400">
        <v>0</v>
      </c>
      <c r="S176" s="400">
        <v>0</v>
      </c>
      <c r="T176" s="400">
        <v>12</v>
      </c>
      <c r="U176" s="400">
        <v>0</v>
      </c>
      <c r="V176" s="400">
        <v>24</v>
      </c>
      <c r="W176" s="400"/>
      <c r="X176" s="401"/>
      <c r="Y176" s="400"/>
      <c r="Z176" s="400"/>
      <c r="AA176" s="400">
        <v>1</v>
      </c>
    </row>
    <row r="177" spans="1:27" ht="60" x14ac:dyDescent="0.25">
      <c r="A177" s="374">
        <v>167</v>
      </c>
      <c r="B177" s="400" t="s">
        <v>71</v>
      </c>
      <c r="C177" s="400" t="s">
        <v>53</v>
      </c>
      <c r="D177" s="400" t="s">
        <v>597</v>
      </c>
      <c r="E177" s="400">
        <v>0.38</v>
      </c>
      <c r="F177" s="401" t="s">
        <v>598</v>
      </c>
      <c r="G177" s="401" t="s">
        <v>610</v>
      </c>
      <c r="H177" s="400" t="s">
        <v>75</v>
      </c>
      <c r="I177" s="402">
        <v>2.3330000000000002</v>
      </c>
      <c r="J177" s="400" t="s">
        <v>74</v>
      </c>
      <c r="K177" s="400"/>
      <c r="L177" s="400"/>
      <c r="M177" s="400">
        <v>6</v>
      </c>
      <c r="N177" s="400">
        <v>0</v>
      </c>
      <c r="O177" s="400">
        <v>0</v>
      </c>
      <c r="P177" s="400">
        <v>6</v>
      </c>
      <c r="Q177" s="400">
        <v>0</v>
      </c>
      <c r="R177" s="400">
        <v>0</v>
      </c>
      <c r="S177" s="400">
        <v>0</v>
      </c>
      <c r="T177" s="400">
        <v>6</v>
      </c>
      <c r="U177" s="400">
        <v>0</v>
      </c>
      <c r="V177" s="400">
        <v>12</v>
      </c>
      <c r="W177" s="400"/>
      <c r="X177" s="401"/>
      <c r="Y177" s="400"/>
      <c r="Z177" s="400"/>
      <c r="AA177" s="400">
        <v>1</v>
      </c>
    </row>
    <row r="178" spans="1:27" ht="45" x14ac:dyDescent="0.25">
      <c r="A178" s="374">
        <v>168</v>
      </c>
      <c r="B178" s="400" t="s">
        <v>71</v>
      </c>
      <c r="C178" s="400" t="s">
        <v>53</v>
      </c>
      <c r="D178" s="400" t="s">
        <v>599</v>
      </c>
      <c r="E178" s="400">
        <v>0.38</v>
      </c>
      <c r="F178" s="401" t="s">
        <v>600</v>
      </c>
      <c r="G178" s="401" t="s">
        <v>601</v>
      </c>
      <c r="H178" s="400" t="s">
        <v>75</v>
      </c>
      <c r="I178" s="402">
        <v>2</v>
      </c>
      <c r="J178" s="400" t="s">
        <v>74</v>
      </c>
      <c r="K178" s="400"/>
      <c r="L178" s="400"/>
      <c r="M178" s="400">
        <v>9</v>
      </c>
      <c r="N178" s="400">
        <v>0</v>
      </c>
      <c r="O178" s="400">
        <v>0</v>
      </c>
      <c r="P178" s="400">
        <v>9</v>
      </c>
      <c r="Q178" s="400">
        <v>0</v>
      </c>
      <c r="R178" s="400">
        <v>0</v>
      </c>
      <c r="S178" s="400">
        <v>0</v>
      </c>
      <c r="T178" s="400">
        <v>9</v>
      </c>
      <c r="U178" s="400">
        <v>0</v>
      </c>
      <c r="V178" s="400">
        <v>12</v>
      </c>
      <c r="W178" s="400"/>
      <c r="X178" s="401"/>
      <c r="Y178" s="400"/>
      <c r="Z178" s="400"/>
      <c r="AA178" s="400">
        <v>1</v>
      </c>
    </row>
    <row r="179" spans="1:27" ht="60" x14ac:dyDescent="0.25">
      <c r="A179" s="374">
        <v>169</v>
      </c>
      <c r="B179" s="400" t="s">
        <v>71</v>
      </c>
      <c r="C179" s="400" t="s">
        <v>53</v>
      </c>
      <c r="D179" s="400" t="s">
        <v>611</v>
      </c>
      <c r="E179" s="400" t="s">
        <v>73</v>
      </c>
      <c r="F179" s="400" t="s">
        <v>612</v>
      </c>
      <c r="G179" s="400" t="s">
        <v>613</v>
      </c>
      <c r="H179" s="400" t="s">
        <v>75</v>
      </c>
      <c r="I179" s="402">
        <v>6</v>
      </c>
      <c r="J179" s="400" t="s">
        <v>74</v>
      </c>
      <c r="K179" s="400"/>
      <c r="L179" s="400"/>
      <c r="M179" s="400">
        <v>6</v>
      </c>
      <c r="N179" s="400">
        <v>0</v>
      </c>
      <c r="O179" s="400">
        <v>0</v>
      </c>
      <c r="P179" s="400">
        <v>6</v>
      </c>
      <c r="Q179" s="400">
        <v>0</v>
      </c>
      <c r="R179" s="400">
        <v>0</v>
      </c>
      <c r="S179" s="400">
        <v>0</v>
      </c>
      <c r="T179" s="400">
        <v>6</v>
      </c>
      <c r="U179" s="400">
        <v>0</v>
      </c>
      <c r="V179" s="400">
        <v>12</v>
      </c>
      <c r="W179" s="400"/>
      <c r="X179" s="401"/>
      <c r="Y179" s="400"/>
      <c r="Z179" s="400"/>
      <c r="AA179" s="400">
        <v>1</v>
      </c>
    </row>
    <row r="180" spans="1:27" ht="60" x14ac:dyDescent="0.25">
      <c r="A180" s="374">
        <v>170</v>
      </c>
      <c r="B180" s="400" t="s">
        <v>47</v>
      </c>
      <c r="C180" s="400" t="s">
        <v>53</v>
      </c>
      <c r="D180" s="400" t="s">
        <v>614</v>
      </c>
      <c r="E180" s="400" t="s">
        <v>73</v>
      </c>
      <c r="F180" s="401" t="s">
        <v>612</v>
      </c>
      <c r="G180" s="401" t="s">
        <v>615</v>
      </c>
      <c r="H180" s="400" t="s">
        <v>75</v>
      </c>
      <c r="I180" s="402">
        <v>3</v>
      </c>
      <c r="J180" s="400" t="s">
        <v>74</v>
      </c>
      <c r="K180" s="400"/>
      <c r="L180" s="400"/>
      <c r="M180" s="400">
        <v>12</v>
      </c>
      <c r="N180" s="400">
        <v>0</v>
      </c>
      <c r="O180" s="400">
        <v>0</v>
      </c>
      <c r="P180" s="400">
        <v>12</v>
      </c>
      <c r="Q180" s="400">
        <v>0</v>
      </c>
      <c r="R180" s="400">
        <v>0</v>
      </c>
      <c r="S180" s="400">
        <v>0</v>
      </c>
      <c r="T180" s="400">
        <v>12</v>
      </c>
      <c r="U180" s="400">
        <v>0</v>
      </c>
      <c r="V180" s="400">
        <v>22</v>
      </c>
      <c r="W180" s="400"/>
      <c r="X180" s="401"/>
      <c r="Y180" s="400"/>
      <c r="Z180" s="400"/>
      <c r="AA180" s="400">
        <v>1</v>
      </c>
    </row>
    <row r="181" spans="1:27" ht="45" x14ac:dyDescent="0.25">
      <c r="A181" s="374">
        <v>171</v>
      </c>
      <c r="B181" s="400" t="s">
        <v>71</v>
      </c>
      <c r="C181" s="400" t="s">
        <v>53</v>
      </c>
      <c r="D181" s="400" t="s">
        <v>616</v>
      </c>
      <c r="E181" s="400" t="s">
        <v>73</v>
      </c>
      <c r="F181" s="400" t="s">
        <v>617</v>
      </c>
      <c r="G181" s="400" t="s">
        <v>618</v>
      </c>
      <c r="H181" s="400" t="s">
        <v>75</v>
      </c>
      <c r="I181" s="402">
        <v>1</v>
      </c>
      <c r="J181" s="400" t="s">
        <v>74</v>
      </c>
      <c r="K181" s="400"/>
      <c r="L181" s="400"/>
      <c r="M181" s="400">
        <v>5</v>
      </c>
      <c r="N181" s="400">
        <v>0</v>
      </c>
      <c r="O181" s="400">
        <v>0</v>
      </c>
      <c r="P181" s="400">
        <v>5</v>
      </c>
      <c r="Q181" s="400">
        <v>0</v>
      </c>
      <c r="R181" s="400">
        <v>0</v>
      </c>
      <c r="S181" s="400">
        <v>0</v>
      </c>
      <c r="T181" s="400">
        <v>5</v>
      </c>
      <c r="U181" s="400">
        <v>0</v>
      </c>
      <c r="V181" s="400">
        <v>12</v>
      </c>
      <c r="W181" s="400"/>
      <c r="X181" s="401"/>
      <c r="Y181" s="400"/>
      <c r="Z181" s="400"/>
      <c r="AA181" s="400">
        <v>1</v>
      </c>
    </row>
    <row r="182" spans="1:27" ht="45" x14ac:dyDescent="0.25">
      <c r="A182" s="374">
        <v>172</v>
      </c>
      <c r="B182" s="400" t="s">
        <v>71</v>
      </c>
      <c r="C182" s="400" t="s">
        <v>53</v>
      </c>
      <c r="D182" s="400" t="s">
        <v>619</v>
      </c>
      <c r="E182" s="400">
        <v>0.38</v>
      </c>
      <c r="F182" s="401" t="s">
        <v>618</v>
      </c>
      <c r="G182" s="401" t="s">
        <v>620</v>
      </c>
      <c r="H182" s="400" t="s">
        <v>75</v>
      </c>
      <c r="I182" s="402">
        <v>2</v>
      </c>
      <c r="J182" s="400" t="s">
        <v>74</v>
      </c>
      <c r="K182" s="400"/>
      <c r="L182" s="400"/>
      <c r="M182" s="400">
        <v>12</v>
      </c>
      <c r="N182" s="400">
        <v>0</v>
      </c>
      <c r="O182" s="400">
        <v>0</v>
      </c>
      <c r="P182" s="400">
        <v>12</v>
      </c>
      <c r="Q182" s="400">
        <v>0</v>
      </c>
      <c r="R182" s="400">
        <v>0</v>
      </c>
      <c r="S182" s="400">
        <v>0</v>
      </c>
      <c r="T182" s="400">
        <v>12</v>
      </c>
      <c r="U182" s="400">
        <v>0</v>
      </c>
      <c r="V182" s="400">
        <v>22</v>
      </c>
      <c r="W182" s="400"/>
      <c r="X182" s="401"/>
      <c r="Y182" s="400"/>
      <c r="Z182" s="400"/>
      <c r="AA182" s="400">
        <v>1</v>
      </c>
    </row>
    <row r="183" spans="1:27" ht="45" x14ac:dyDescent="0.25">
      <c r="A183" s="374">
        <v>173</v>
      </c>
      <c r="B183" s="400" t="s">
        <v>39</v>
      </c>
      <c r="C183" s="400" t="s">
        <v>40</v>
      </c>
      <c r="D183" s="400" t="s">
        <v>621</v>
      </c>
      <c r="E183" s="400" t="s">
        <v>42</v>
      </c>
      <c r="F183" s="400" t="s">
        <v>622</v>
      </c>
      <c r="G183" s="400" t="s">
        <v>623</v>
      </c>
      <c r="H183" s="400" t="s">
        <v>45</v>
      </c>
      <c r="I183" s="400">
        <v>20</v>
      </c>
      <c r="J183" s="400" t="s">
        <v>74</v>
      </c>
      <c r="K183" s="400"/>
      <c r="L183" s="400"/>
      <c r="M183" s="400">
        <v>38</v>
      </c>
      <c r="N183" s="400">
        <v>0</v>
      </c>
      <c r="O183" s="400">
        <v>0</v>
      </c>
      <c r="P183" s="400">
        <v>0</v>
      </c>
      <c r="Q183" s="400">
        <v>0</v>
      </c>
      <c r="R183" s="400">
        <v>0</v>
      </c>
      <c r="S183" s="400">
        <v>0</v>
      </c>
      <c r="T183" s="400">
        <v>0</v>
      </c>
      <c r="U183" s="400">
        <v>38</v>
      </c>
      <c r="V183" s="400">
        <v>22</v>
      </c>
      <c r="W183" s="400"/>
      <c r="X183" s="401" t="s">
        <v>624</v>
      </c>
      <c r="Y183" s="403" t="s">
        <v>70</v>
      </c>
      <c r="Z183" s="400" t="s">
        <v>58</v>
      </c>
      <c r="AA183" s="400">
        <v>1</v>
      </c>
    </row>
    <row r="184" spans="1:27" ht="90" x14ac:dyDescent="0.25">
      <c r="A184" s="374">
        <v>174</v>
      </c>
      <c r="B184" s="400" t="s">
        <v>71</v>
      </c>
      <c r="C184" s="400" t="s">
        <v>53</v>
      </c>
      <c r="D184" s="400" t="s">
        <v>72</v>
      </c>
      <c r="E184" s="400" t="s">
        <v>73</v>
      </c>
      <c r="F184" s="400" t="s">
        <v>625</v>
      </c>
      <c r="G184" s="400" t="s">
        <v>626</v>
      </c>
      <c r="H184" s="400" t="s">
        <v>45</v>
      </c>
      <c r="I184" s="400">
        <v>0.27</v>
      </c>
      <c r="J184" s="400" t="s">
        <v>74</v>
      </c>
      <c r="K184" s="400"/>
      <c r="L184" s="400"/>
      <c r="M184" s="400">
        <v>165</v>
      </c>
      <c r="N184" s="400">
        <v>0</v>
      </c>
      <c r="O184" s="400">
        <v>0</v>
      </c>
      <c r="P184" s="400">
        <v>165</v>
      </c>
      <c r="Q184" s="400">
        <v>0</v>
      </c>
      <c r="R184" s="400">
        <v>0</v>
      </c>
      <c r="S184" s="400">
        <v>0</v>
      </c>
      <c r="T184" s="400">
        <v>165</v>
      </c>
      <c r="U184" s="400">
        <v>0</v>
      </c>
      <c r="V184" s="400">
        <v>32</v>
      </c>
      <c r="W184" s="400"/>
      <c r="X184" s="401" t="s">
        <v>627</v>
      </c>
      <c r="Y184" s="400" t="s">
        <v>109</v>
      </c>
      <c r="Z184" s="400" t="s">
        <v>46</v>
      </c>
      <c r="AA184" s="400">
        <v>0</v>
      </c>
    </row>
    <row r="185" spans="1:27" ht="45" x14ac:dyDescent="0.25">
      <c r="A185" s="374">
        <v>175</v>
      </c>
      <c r="B185" s="400" t="s">
        <v>71</v>
      </c>
      <c r="C185" s="400" t="s">
        <v>53</v>
      </c>
      <c r="D185" s="400" t="s">
        <v>628</v>
      </c>
      <c r="E185" s="400">
        <v>0.38</v>
      </c>
      <c r="F185" s="401" t="s">
        <v>629</v>
      </c>
      <c r="G185" s="401" t="s">
        <v>630</v>
      </c>
      <c r="H185" s="400" t="s">
        <v>75</v>
      </c>
      <c r="I185" s="402">
        <v>1.5</v>
      </c>
      <c r="J185" s="400" t="s">
        <v>74</v>
      </c>
      <c r="K185" s="400"/>
      <c r="L185" s="400"/>
      <c r="M185" s="400">
        <v>12</v>
      </c>
      <c r="N185" s="400">
        <v>0</v>
      </c>
      <c r="O185" s="400">
        <v>0</v>
      </c>
      <c r="P185" s="400">
        <v>12</v>
      </c>
      <c r="Q185" s="400">
        <v>0</v>
      </c>
      <c r="R185" s="400">
        <v>0</v>
      </c>
      <c r="S185" s="400">
        <v>0</v>
      </c>
      <c r="T185" s="400">
        <v>12</v>
      </c>
      <c r="U185" s="400">
        <v>0</v>
      </c>
      <c r="V185" s="400">
        <v>22</v>
      </c>
      <c r="W185" s="400"/>
      <c r="X185" s="401"/>
      <c r="Y185" s="400"/>
      <c r="Z185" s="400"/>
      <c r="AA185" s="400">
        <v>1</v>
      </c>
    </row>
    <row r="186" spans="1:27" ht="45" x14ac:dyDescent="0.25">
      <c r="A186" s="374">
        <v>176</v>
      </c>
      <c r="B186" s="400" t="s">
        <v>71</v>
      </c>
      <c r="C186" s="400" t="s">
        <v>53</v>
      </c>
      <c r="D186" s="400" t="s">
        <v>631</v>
      </c>
      <c r="E186" s="400" t="s">
        <v>550</v>
      </c>
      <c r="F186" s="400" t="s">
        <v>632</v>
      </c>
      <c r="G186" s="400" t="s">
        <v>633</v>
      </c>
      <c r="H186" s="400" t="s">
        <v>45</v>
      </c>
      <c r="I186" s="400">
        <v>1.62</v>
      </c>
      <c r="J186" s="400" t="s">
        <v>74</v>
      </c>
      <c r="K186" s="400"/>
      <c r="L186" s="400"/>
      <c r="M186" s="400">
        <v>165</v>
      </c>
      <c r="N186" s="400">
        <v>0</v>
      </c>
      <c r="O186" s="400">
        <v>0</v>
      </c>
      <c r="P186" s="400">
        <v>165</v>
      </c>
      <c r="Q186" s="400">
        <v>0</v>
      </c>
      <c r="R186" s="400">
        <v>0</v>
      </c>
      <c r="S186" s="400">
        <v>0</v>
      </c>
      <c r="T186" s="400">
        <v>165</v>
      </c>
      <c r="U186" s="400">
        <v>0</v>
      </c>
      <c r="V186" s="400"/>
      <c r="W186" s="400"/>
      <c r="X186" s="401" t="s">
        <v>634</v>
      </c>
      <c r="Y186" s="400" t="s">
        <v>635</v>
      </c>
      <c r="Z186" s="400" t="s">
        <v>46</v>
      </c>
      <c r="AA186" s="400">
        <v>0</v>
      </c>
    </row>
    <row r="187" spans="1:27" ht="45" x14ac:dyDescent="0.25">
      <c r="A187" s="374">
        <v>177</v>
      </c>
      <c r="B187" s="400" t="s">
        <v>39</v>
      </c>
      <c r="C187" s="400" t="s">
        <v>147</v>
      </c>
      <c r="D187" s="400" t="s">
        <v>636</v>
      </c>
      <c r="E187" s="400" t="s">
        <v>42</v>
      </c>
      <c r="F187" s="400" t="s">
        <v>637</v>
      </c>
      <c r="G187" s="400" t="s">
        <v>638</v>
      </c>
      <c r="H187" s="400" t="s">
        <v>45</v>
      </c>
      <c r="I187" s="400">
        <v>0.33</v>
      </c>
      <c r="J187" s="400" t="s">
        <v>74</v>
      </c>
      <c r="K187" s="400"/>
      <c r="L187" s="400"/>
      <c r="M187" s="400">
        <v>44</v>
      </c>
      <c r="N187" s="400">
        <v>0</v>
      </c>
      <c r="O187" s="400">
        <v>0</v>
      </c>
      <c r="P187" s="400">
        <v>10</v>
      </c>
      <c r="Q187" s="400">
        <v>0</v>
      </c>
      <c r="R187" s="400">
        <v>0</v>
      </c>
      <c r="S187" s="400">
        <v>0</v>
      </c>
      <c r="T187" s="400">
        <v>10</v>
      </c>
      <c r="U187" s="400">
        <v>34</v>
      </c>
      <c r="V187" s="400"/>
      <c r="W187" s="400"/>
      <c r="X187" s="401" t="s">
        <v>639</v>
      </c>
      <c r="Y187" s="400" t="s">
        <v>109</v>
      </c>
      <c r="Z187" s="400" t="s">
        <v>46</v>
      </c>
      <c r="AA187" s="400">
        <v>0</v>
      </c>
    </row>
    <row r="188" spans="1:27" ht="45" x14ac:dyDescent="0.25">
      <c r="A188" s="374">
        <v>178</v>
      </c>
      <c r="B188" s="400" t="s">
        <v>39</v>
      </c>
      <c r="C188" s="400" t="s">
        <v>147</v>
      </c>
      <c r="D188" s="401" t="s">
        <v>640</v>
      </c>
      <c r="E188" s="400" t="s">
        <v>42</v>
      </c>
      <c r="F188" s="400" t="s">
        <v>638</v>
      </c>
      <c r="G188" s="401" t="s">
        <v>641</v>
      </c>
      <c r="H188" s="400" t="s">
        <v>45</v>
      </c>
      <c r="I188" s="402">
        <v>5</v>
      </c>
      <c r="J188" s="400" t="s">
        <v>74</v>
      </c>
      <c r="K188" s="400"/>
      <c r="L188" s="400"/>
      <c r="M188" s="400">
        <v>35</v>
      </c>
      <c r="N188" s="400">
        <v>0</v>
      </c>
      <c r="O188" s="400">
        <v>0</v>
      </c>
      <c r="P188" s="400">
        <v>0</v>
      </c>
      <c r="Q188" s="400">
        <v>0</v>
      </c>
      <c r="R188" s="400">
        <v>0</v>
      </c>
      <c r="S188" s="400">
        <v>0</v>
      </c>
      <c r="T188" s="400">
        <v>1</v>
      </c>
      <c r="U188" s="400">
        <v>34</v>
      </c>
      <c r="V188" s="400"/>
      <c r="W188" s="400"/>
      <c r="X188" s="401" t="s">
        <v>642</v>
      </c>
      <c r="Y188" s="400" t="s">
        <v>109</v>
      </c>
      <c r="Z188" s="400" t="s">
        <v>46</v>
      </c>
      <c r="AA188" s="400">
        <v>0</v>
      </c>
    </row>
    <row r="189" spans="1:27" ht="45" x14ac:dyDescent="0.25">
      <c r="A189" s="374">
        <v>179</v>
      </c>
      <c r="B189" s="400" t="s">
        <v>71</v>
      </c>
      <c r="C189" s="400" t="s">
        <v>53</v>
      </c>
      <c r="D189" s="400" t="s">
        <v>643</v>
      </c>
      <c r="E189" s="400" t="s">
        <v>50</v>
      </c>
      <c r="F189" s="400" t="s">
        <v>644</v>
      </c>
      <c r="G189" s="401" t="s">
        <v>645</v>
      </c>
      <c r="H189" s="400" t="s">
        <v>45</v>
      </c>
      <c r="I189" s="402">
        <v>2.2000000000000002</v>
      </c>
      <c r="J189" s="400" t="s">
        <v>74</v>
      </c>
      <c r="K189" s="400"/>
      <c r="L189" s="400"/>
      <c r="M189" s="400">
        <v>15</v>
      </c>
      <c r="N189" s="400">
        <v>0</v>
      </c>
      <c r="O189" s="400">
        <v>0</v>
      </c>
      <c r="P189" s="400">
        <v>15</v>
      </c>
      <c r="Q189" s="400">
        <v>0</v>
      </c>
      <c r="R189" s="400">
        <v>0</v>
      </c>
      <c r="S189" s="400">
        <v>0</v>
      </c>
      <c r="T189" s="400">
        <v>15</v>
      </c>
      <c r="U189" s="400">
        <v>0</v>
      </c>
      <c r="V189" s="400"/>
      <c r="W189" s="400"/>
      <c r="X189" s="401" t="s">
        <v>646</v>
      </c>
      <c r="Y189" s="401" t="s">
        <v>647</v>
      </c>
      <c r="Z189" s="400" t="s">
        <v>58</v>
      </c>
      <c r="AA189" s="400">
        <v>0</v>
      </c>
    </row>
    <row r="190" spans="1:27" ht="60" x14ac:dyDescent="0.25">
      <c r="A190" s="374">
        <v>180</v>
      </c>
      <c r="B190" s="400" t="s">
        <v>71</v>
      </c>
      <c r="C190" s="400" t="s">
        <v>53</v>
      </c>
      <c r="D190" s="400" t="s">
        <v>648</v>
      </c>
      <c r="E190" s="400">
        <v>0.38</v>
      </c>
      <c r="F190" s="401" t="s">
        <v>649</v>
      </c>
      <c r="G190" s="401" t="s">
        <v>650</v>
      </c>
      <c r="H190" s="400" t="s">
        <v>75</v>
      </c>
      <c r="I190" s="402">
        <v>0.83299999999999996</v>
      </c>
      <c r="J190" s="400" t="s">
        <v>74</v>
      </c>
      <c r="K190" s="400"/>
      <c r="L190" s="400"/>
      <c r="M190" s="400">
        <v>12</v>
      </c>
      <c r="N190" s="400">
        <v>0</v>
      </c>
      <c r="O190" s="400">
        <v>0</v>
      </c>
      <c r="P190" s="400">
        <v>12</v>
      </c>
      <c r="Q190" s="400">
        <v>0</v>
      </c>
      <c r="R190" s="400">
        <v>0</v>
      </c>
      <c r="S190" s="400">
        <v>0</v>
      </c>
      <c r="T190" s="400">
        <v>12</v>
      </c>
      <c r="U190" s="400">
        <v>0</v>
      </c>
      <c r="V190" s="400">
        <v>22</v>
      </c>
      <c r="W190" s="400"/>
      <c r="X190" s="401"/>
      <c r="Y190" s="400"/>
      <c r="Z190" s="400"/>
      <c r="AA190" s="400">
        <v>1</v>
      </c>
    </row>
    <row r="191" spans="1:27" ht="45" x14ac:dyDescent="0.25">
      <c r="A191" s="374">
        <v>181</v>
      </c>
      <c r="B191" s="400" t="s">
        <v>71</v>
      </c>
      <c r="C191" s="400" t="s">
        <v>53</v>
      </c>
      <c r="D191" s="400" t="s">
        <v>628</v>
      </c>
      <c r="E191" s="400">
        <v>0.38</v>
      </c>
      <c r="F191" s="401" t="s">
        <v>651</v>
      </c>
      <c r="G191" s="401" t="s">
        <v>652</v>
      </c>
      <c r="H191" s="400" t="s">
        <v>75</v>
      </c>
      <c r="I191" s="402">
        <v>2</v>
      </c>
      <c r="J191" s="400" t="s">
        <v>74</v>
      </c>
      <c r="K191" s="400"/>
      <c r="L191" s="400"/>
      <c r="M191" s="400">
        <v>12</v>
      </c>
      <c r="N191" s="400">
        <v>0</v>
      </c>
      <c r="O191" s="400">
        <v>0</v>
      </c>
      <c r="P191" s="400">
        <v>12</v>
      </c>
      <c r="Q191" s="400">
        <v>0</v>
      </c>
      <c r="R191" s="400">
        <v>0</v>
      </c>
      <c r="S191" s="400">
        <v>0</v>
      </c>
      <c r="T191" s="400">
        <v>12</v>
      </c>
      <c r="U191" s="400">
        <v>0</v>
      </c>
      <c r="V191" s="400">
        <v>22</v>
      </c>
      <c r="W191" s="400"/>
      <c r="X191" s="401"/>
      <c r="Y191" s="400"/>
      <c r="Z191" s="400"/>
      <c r="AA191" s="400">
        <v>1</v>
      </c>
    </row>
    <row r="192" spans="1:27" ht="45" x14ac:dyDescent="0.25">
      <c r="A192" s="374">
        <v>182</v>
      </c>
      <c r="B192" s="386" t="s">
        <v>71</v>
      </c>
      <c r="C192" s="385" t="s">
        <v>53</v>
      </c>
      <c r="D192" s="385" t="s">
        <v>110</v>
      </c>
      <c r="E192" s="385" t="s">
        <v>73</v>
      </c>
      <c r="F192" s="401" t="s">
        <v>653</v>
      </c>
      <c r="G192" s="401" t="s">
        <v>654</v>
      </c>
      <c r="H192" s="385" t="s">
        <v>75</v>
      </c>
      <c r="I192" s="379">
        <v>2.1659999999999999</v>
      </c>
      <c r="J192" s="385" t="s">
        <v>82</v>
      </c>
      <c r="K192" s="385"/>
      <c r="L192" s="385"/>
      <c r="M192" s="385">
        <v>136</v>
      </c>
      <c r="N192" s="385">
        <v>0</v>
      </c>
      <c r="O192" s="385">
        <v>0</v>
      </c>
      <c r="P192" s="385">
        <v>136</v>
      </c>
      <c r="Q192" s="385">
        <v>0</v>
      </c>
      <c r="R192" s="385">
        <v>0</v>
      </c>
      <c r="S192" s="385">
        <v>0</v>
      </c>
      <c r="T192" s="385">
        <v>136</v>
      </c>
      <c r="U192" s="385">
        <v>0</v>
      </c>
      <c r="V192" s="385">
        <v>105</v>
      </c>
      <c r="W192" s="385"/>
      <c r="X192" s="387"/>
      <c r="Y192" s="387"/>
      <c r="Z192" s="388"/>
      <c r="AA192" s="389">
        <v>1</v>
      </c>
    </row>
    <row r="193" spans="1:27" ht="60" x14ac:dyDescent="0.25">
      <c r="A193" s="374">
        <v>183</v>
      </c>
      <c r="B193" s="400" t="s">
        <v>71</v>
      </c>
      <c r="C193" s="400" t="s">
        <v>53</v>
      </c>
      <c r="D193" s="400" t="s">
        <v>611</v>
      </c>
      <c r="E193" s="400" t="s">
        <v>73</v>
      </c>
      <c r="F193" s="401" t="s">
        <v>655</v>
      </c>
      <c r="G193" s="401" t="s">
        <v>656</v>
      </c>
      <c r="H193" s="400" t="s">
        <v>75</v>
      </c>
      <c r="I193" s="402">
        <v>4.3330000000000002</v>
      </c>
      <c r="J193" s="400" t="s">
        <v>74</v>
      </c>
      <c r="K193" s="400"/>
      <c r="L193" s="400"/>
      <c r="M193" s="400">
        <v>6</v>
      </c>
      <c r="N193" s="400">
        <v>0</v>
      </c>
      <c r="O193" s="400">
        <v>0</v>
      </c>
      <c r="P193" s="400">
        <v>6</v>
      </c>
      <c r="Q193" s="400">
        <v>0</v>
      </c>
      <c r="R193" s="400">
        <v>0</v>
      </c>
      <c r="S193" s="400">
        <v>0</v>
      </c>
      <c r="T193" s="400">
        <v>6</v>
      </c>
      <c r="U193" s="400">
        <v>0</v>
      </c>
      <c r="V193" s="400">
        <v>8</v>
      </c>
      <c r="W193" s="400"/>
      <c r="X193" s="401"/>
      <c r="Y193" s="400"/>
      <c r="Z193" s="400"/>
      <c r="AA193" s="400">
        <v>1</v>
      </c>
    </row>
    <row r="194" spans="1:27" ht="45" x14ac:dyDescent="0.25">
      <c r="A194" s="374">
        <v>184</v>
      </c>
      <c r="B194" s="400" t="s">
        <v>71</v>
      </c>
      <c r="C194" s="400" t="s">
        <v>53</v>
      </c>
      <c r="D194" s="401" t="s">
        <v>461</v>
      </c>
      <c r="E194" s="400" t="s">
        <v>73</v>
      </c>
      <c r="F194" s="400" t="s">
        <v>657</v>
      </c>
      <c r="G194" s="400" t="s">
        <v>658</v>
      </c>
      <c r="H194" s="400" t="s">
        <v>75</v>
      </c>
      <c r="I194" s="402">
        <v>2</v>
      </c>
      <c r="J194" s="400" t="s">
        <v>74</v>
      </c>
      <c r="K194" s="400"/>
      <c r="L194" s="400"/>
      <c r="M194" s="400">
        <v>56</v>
      </c>
      <c r="N194" s="400">
        <v>0</v>
      </c>
      <c r="O194" s="400">
        <v>0</v>
      </c>
      <c r="P194" s="400">
        <v>56</v>
      </c>
      <c r="Q194" s="400">
        <v>0</v>
      </c>
      <c r="R194" s="400">
        <v>0</v>
      </c>
      <c r="S194" s="400">
        <v>0</v>
      </c>
      <c r="T194" s="400">
        <v>56</v>
      </c>
      <c r="U194" s="400">
        <v>0</v>
      </c>
      <c r="V194" s="400">
        <v>12</v>
      </c>
      <c r="W194" s="400"/>
      <c r="X194" s="401"/>
      <c r="Y194" s="400"/>
      <c r="Z194" s="400"/>
      <c r="AA194" s="400">
        <v>1</v>
      </c>
    </row>
    <row r="195" spans="1:27" ht="45" x14ac:dyDescent="0.25">
      <c r="A195" s="374">
        <v>185</v>
      </c>
      <c r="B195" s="400" t="s">
        <v>71</v>
      </c>
      <c r="C195" s="400" t="s">
        <v>53</v>
      </c>
      <c r="D195" s="401" t="s">
        <v>659</v>
      </c>
      <c r="E195" s="400" t="s">
        <v>50</v>
      </c>
      <c r="F195" s="401" t="s">
        <v>660</v>
      </c>
      <c r="G195" s="401" t="s">
        <v>661</v>
      </c>
      <c r="H195" s="400" t="s">
        <v>75</v>
      </c>
      <c r="I195" s="402">
        <v>2</v>
      </c>
      <c r="J195" s="400" t="s">
        <v>74</v>
      </c>
      <c r="K195" s="400"/>
      <c r="L195" s="400"/>
      <c r="M195" s="400">
        <v>15</v>
      </c>
      <c r="N195" s="400">
        <v>0</v>
      </c>
      <c r="O195" s="400">
        <v>0</v>
      </c>
      <c r="P195" s="400">
        <v>15</v>
      </c>
      <c r="Q195" s="400">
        <v>0</v>
      </c>
      <c r="R195" s="400">
        <v>0</v>
      </c>
      <c r="S195" s="400">
        <v>0</v>
      </c>
      <c r="T195" s="400">
        <v>15</v>
      </c>
      <c r="U195" s="400">
        <v>0</v>
      </c>
      <c r="V195" s="400">
        <v>9</v>
      </c>
      <c r="W195" s="400"/>
      <c r="X195" s="401"/>
      <c r="Y195" s="400"/>
      <c r="Z195" s="400"/>
      <c r="AA195" s="400">
        <v>1</v>
      </c>
    </row>
    <row r="196" spans="1:27" ht="60" x14ac:dyDescent="0.25">
      <c r="A196" s="374">
        <v>186</v>
      </c>
      <c r="B196" s="400" t="s">
        <v>47</v>
      </c>
      <c r="C196" s="400" t="s">
        <v>48</v>
      </c>
      <c r="D196" s="400" t="s">
        <v>662</v>
      </c>
      <c r="E196" s="400" t="s">
        <v>73</v>
      </c>
      <c r="F196" s="401" t="s">
        <v>663</v>
      </c>
      <c r="G196" s="401" t="s">
        <v>664</v>
      </c>
      <c r="H196" s="400" t="s">
        <v>45</v>
      </c>
      <c r="I196" s="400">
        <v>0.66600000000000004</v>
      </c>
      <c r="J196" s="400" t="s">
        <v>74</v>
      </c>
      <c r="K196" s="400"/>
      <c r="L196" s="400"/>
      <c r="M196" s="400">
        <v>4</v>
      </c>
      <c r="N196" s="400">
        <v>0</v>
      </c>
      <c r="O196" s="400">
        <v>0</v>
      </c>
      <c r="P196" s="400">
        <v>4</v>
      </c>
      <c r="Q196" s="400">
        <v>0</v>
      </c>
      <c r="R196" s="400">
        <v>0</v>
      </c>
      <c r="S196" s="400">
        <v>0</v>
      </c>
      <c r="T196" s="400">
        <v>4</v>
      </c>
      <c r="U196" s="400">
        <v>0</v>
      </c>
      <c r="V196" s="400">
        <v>42</v>
      </c>
      <c r="W196" s="400"/>
      <c r="X196" s="401" t="s">
        <v>665</v>
      </c>
      <c r="Y196" s="400" t="s">
        <v>109</v>
      </c>
      <c r="Z196" s="400" t="s">
        <v>441</v>
      </c>
      <c r="AA196" s="400">
        <v>0</v>
      </c>
    </row>
    <row r="197" spans="1:27" ht="60" x14ac:dyDescent="0.25">
      <c r="A197" s="374">
        <v>187</v>
      </c>
      <c r="B197" s="400" t="s">
        <v>71</v>
      </c>
      <c r="C197" s="400" t="s">
        <v>53</v>
      </c>
      <c r="D197" s="401" t="s">
        <v>666</v>
      </c>
      <c r="E197" s="400" t="s">
        <v>50</v>
      </c>
      <c r="F197" s="401" t="s">
        <v>667</v>
      </c>
      <c r="G197" s="401" t="s">
        <v>668</v>
      </c>
      <c r="H197" s="400" t="s">
        <v>75</v>
      </c>
      <c r="I197" s="402">
        <v>1</v>
      </c>
      <c r="J197" s="400" t="s">
        <v>74</v>
      </c>
      <c r="K197" s="400"/>
      <c r="L197" s="400"/>
      <c r="M197" s="400">
        <v>22</v>
      </c>
      <c r="N197" s="400">
        <v>0</v>
      </c>
      <c r="O197" s="400">
        <v>0</v>
      </c>
      <c r="P197" s="400">
        <v>22</v>
      </c>
      <c r="Q197" s="400">
        <v>0</v>
      </c>
      <c r="R197" s="400">
        <v>0</v>
      </c>
      <c r="S197" s="400">
        <v>0</v>
      </c>
      <c r="T197" s="400">
        <v>22</v>
      </c>
      <c r="U197" s="400">
        <v>0</v>
      </c>
      <c r="V197" s="400">
        <v>12</v>
      </c>
      <c r="W197" s="400"/>
      <c r="X197" s="401"/>
      <c r="Y197" s="400"/>
      <c r="Z197" s="400"/>
      <c r="AA197" s="400">
        <v>1</v>
      </c>
    </row>
    <row r="198" spans="1:27" ht="45" x14ac:dyDescent="0.25">
      <c r="A198" s="374">
        <v>188</v>
      </c>
      <c r="B198" s="400" t="s">
        <v>71</v>
      </c>
      <c r="C198" s="400" t="s">
        <v>53</v>
      </c>
      <c r="D198" s="400" t="s">
        <v>401</v>
      </c>
      <c r="E198" s="378" t="s">
        <v>73</v>
      </c>
      <c r="F198" s="401" t="s">
        <v>669</v>
      </c>
      <c r="G198" s="401" t="s">
        <v>670</v>
      </c>
      <c r="H198" s="400" t="s">
        <v>75</v>
      </c>
      <c r="I198" s="402">
        <v>1</v>
      </c>
      <c r="J198" s="400" t="s">
        <v>74</v>
      </c>
      <c r="K198" s="400"/>
      <c r="L198" s="400"/>
      <c r="M198" s="400">
        <v>56</v>
      </c>
      <c r="N198" s="400">
        <v>0</v>
      </c>
      <c r="O198" s="400">
        <v>0</v>
      </c>
      <c r="P198" s="400">
        <v>56</v>
      </c>
      <c r="Q198" s="400">
        <v>0</v>
      </c>
      <c r="R198" s="400">
        <v>0</v>
      </c>
      <c r="S198" s="400">
        <v>0</v>
      </c>
      <c r="T198" s="400">
        <v>56</v>
      </c>
      <c r="U198" s="400">
        <v>0</v>
      </c>
      <c r="V198" s="400">
        <v>12</v>
      </c>
      <c r="W198" s="400"/>
      <c r="X198" s="401"/>
      <c r="Y198" s="400"/>
      <c r="Z198" s="400"/>
      <c r="AA198" s="400">
        <v>1</v>
      </c>
    </row>
    <row r="199" spans="1:27" ht="45" x14ac:dyDescent="0.25">
      <c r="A199" s="374">
        <v>189</v>
      </c>
      <c r="B199" s="378" t="s">
        <v>71</v>
      </c>
      <c r="C199" s="378" t="s">
        <v>53</v>
      </c>
      <c r="D199" s="378" t="s">
        <v>284</v>
      </c>
      <c r="E199" s="378" t="s">
        <v>73</v>
      </c>
      <c r="F199" s="401" t="s">
        <v>671</v>
      </c>
      <c r="G199" s="401" t="s">
        <v>672</v>
      </c>
      <c r="H199" s="378" t="s">
        <v>75</v>
      </c>
      <c r="I199" s="379">
        <v>3</v>
      </c>
      <c r="J199" s="400" t="s">
        <v>74</v>
      </c>
      <c r="K199" s="378"/>
      <c r="L199" s="378"/>
      <c r="M199" s="378">
        <v>57</v>
      </c>
      <c r="N199" s="378">
        <v>0</v>
      </c>
      <c r="O199" s="378">
        <v>0</v>
      </c>
      <c r="P199" s="378">
        <v>57</v>
      </c>
      <c r="Q199" s="378">
        <v>0</v>
      </c>
      <c r="R199" s="378">
        <v>0</v>
      </c>
      <c r="S199" s="378">
        <v>0</v>
      </c>
      <c r="T199" s="378">
        <v>57</v>
      </c>
      <c r="U199" s="378">
        <v>0</v>
      </c>
      <c r="V199" s="378">
        <v>22</v>
      </c>
      <c r="W199" s="378"/>
      <c r="X199" s="390"/>
      <c r="Y199" s="378"/>
      <c r="Z199" s="378"/>
      <c r="AA199" s="378">
        <v>1</v>
      </c>
    </row>
    <row r="200" spans="1:27" ht="45" x14ac:dyDescent="0.25">
      <c r="A200" s="374">
        <v>190</v>
      </c>
      <c r="B200" s="400" t="s">
        <v>71</v>
      </c>
      <c r="C200" s="400" t="s">
        <v>53</v>
      </c>
      <c r="D200" s="401" t="s">
        <v>673</v>
      </c>
      <c r="E200" s="400" t="s">
        <v>50</v>
      </c>
      <c r="F200" s="401" t="s">
        <v>674</v>
      </c>
      <c r="G200" s="401" t="s">
        <v>675</v>
      </c>
      <c r="H200" s="400" t="s">
        <v>75</v>
      </c>
      <c r="I200" s="402">
        <v>3</v>
      </c>
      <c r="J200" s="400" t="s">
        <v>74</v>
      </c>
      <c r="K200" s="400"/>
      <c r="L200" s="400"/>
      <c r="M200" s="400">
        <v>8</v>
      </c>
      <c r="N200" s="400">
        <v>0</v>
      </c>
      <c r="O200" s="400">
        <v>0</v>
      </c>
      <c r="P200" s="400">
        <v>8</v>
      </c>
      <c r="Q200" s="400">
        <v>0</v>
      </c>
      <c r="R200" s="400">
        <v>0</v>
      </c>
      <c r="S200" s="400">
        <v>0</v>
      </c>
      <c r="T200" s="400">
        <v>8</v>
      </c>
      <c r="U200" s="400">
        <v>0</v>
      </c>
      <c r="V200" s="400">
        <v>12</v>
      </c>
      <c r="W200" s="400"/>
      <c r="X200" s="401"/>
      <c r="Y200" s="400"/>
      <c r="Z200" s="400"/>
      <c r="AA200" s="400">
        <v>1</v>
      </c>
    </row>
    <row r="201" spans="1:27" ht="60" x14ac:dyDescent="0.25">
      <c r="A201" s="374">
        <v>191</v>
      </c>
      <c r="B201" s="400" t="s">
        <v>47</v>
      </c>
      <c r="C201" s="400" t="s">
        <v>40</v>
      </c>
      <c r="D201" s="400" t="s">
        <v>200</v>
      </c>
      <c r="E201" s="400" t="s">
        <v>73</v>
      </c>
      <c r="F201" s="400" t="s">
        <v>676</v>
      </c>
      <c r="G201" s="401" t="s">
        <v>677</v>
      </c>
      <c r="H201" s="400" t="s">
        <v>45</v>
      </c>
      <c r="I201" s="402">
        <v>3.25</v>
      </c>
      <c r="J201" s="400" t="s">
        <v>74</v>
      </c>
      <c r="K201" s="400"/>
      <c r="L201" s="400"/>
      <c r="M201" s="400">
        <v>9</v>
      </c>
      <c r="N201" s="400">
        <v>0</v>
      </c>
      <c r="O201" s="400">
        <v>0</v>
      </c>
      <c r="P201" s="400">
        <v>7</v>
      </c>
      <c r="Q201" s="400">
        <v>0</v>
      </c>
      <c r="R201" s="400">
        <v>0</v>
      </c>
      <c r="S201" s="400">
        <v>7</v>
      </c>
      <c r="T201" s="400">
        <v>0</v>
      </c>
      <c r="U201" s="400">
        <v>2</v>
      </c>
      <c r="V201" s="400"/>
      <c r="W201" s="400"/>
      <c r="X201" s="401" t="s">
        <v>678</v>
      </c>
      <c r="Y201" s="400" t="s">
        <v>109</v>
      </c>
      <c r="Z201" s="400" t="s">
        <v>46</v>
      </c>
      <c r="AA201" s="400">
        <v>0</v>
      </c>
    </row>
    <row r="202" spans="1:27" ht="60" x14ac:dyDescent="0.25">
      <c r="A202" s="374">
        <v>192</v>
      </c>
      <c r="B202" s="400" t="s">
        <v>47</v>
      </c>
      <c r="C202" s="400" t="s">
        <v>40</v>
      </c>
      <c r="D202" s="400" t="s">
        <v>679</v>
      </c>
      <c r="E202" s="400" t="s">
        <v>73</v>
      </c>
      <c r="F202" s="400" t="s">
        <v>680</v>
      </c>
      <c r="G202" s="401" t="s">
        <v>681</v>
      </c>
      <c r="H202" s="400" t="s">
        <v>45</v>
      </c>
      <c r="I202" s="400">
        <v>8.9160000000000004</v>
      </c>
      <c r="J202" s="400" t="s">
        <v>74</v>
      </c>
      <c r="K202" s="400"/>
      <c r="L202" s="400"/>
      <c r="M202" s="400">
        <v>1</v>
      </c>
      <c r="N202" s="400">
        <v>0</v>
      </c>
      <c r="O202" s="400">
        <v>0</v>
      </c>
      <c r="P202" s="400">
        <v>1</v>
      </c>
      <c r="Q202" s="400">
        <v>0</v>
      </c>
      <c r="R202" s="400">
        <v>0</v>
      </c>
      <c r="S202" s="400">
        <v>0</v>
      </c>
      <c r="T202" s="400">
        <v>1</v>
      </c>
      <c r="U202" s="400">
        <v>0</v>
      </c>
      <c r="V202" s="400"/>
      <c r="W202" s="400"/>
      <c r="X202" s="401" t="s">
        <v>682</v>
      </c>
      <c r="Y202" s="400" t="s">
        <v>109</v>
      </c>
      <c r="Z202" s="400" t="s">
        <v>46</v>
      </c>
      <c r="AA202" s="400">
        <v>0</v>
      </c>
    </row>
    <row r="203" spans="1:27" ht="60" x14ac:dyDescent="0.25">
      <c r="A203" s="374">
        <v>193</v>
      </c>
      <c r="B203" s="400" t="s">
        <v>71</v>
      </c>
      <c r="C203" s="400" t="s">
        <v>53</v>
      </c>
      <c r="D203" s="400" t="s">
        <v>611</v>
      </c>
      <c r="E203" s="400" t="s">
        <v>73</v>
      </c>
      <c r="F203" s="401" t="s">
        <v>683</v>
      </c>
      <c r="G203" s="401" t="s">
        <v>684</v>
      </c>
      <c r="H203" s="400" t="s">
        <v>75</v>
      </c>
      <c r="I203" s="402">
        <v>5.3330000000000002</v>
      </c>
      <c r="J203" s="400" t="s">
        <v>74</v>
      </c>
      <c r="K203" s="400"/>
      <c r="L203" s="400"/>
      <c r="M203" s="400">
        <v>6</v>
      </c>
      <c r="N203" s="400">
        <v>0</v>
      </c>
      <c r="O203" s="400">
        <v>0</v>
      </c>
      <c r="P203" s="400">
        <v>6</v>
      </c>
      <c r="Q203" s="400">
        <v>0</v>
      </c>
      <c r="R203" s="400">
        <v>0</v>
      </c>
      <c r="S203" s="400">
        <v>0</v>
      </c>
      <c r="T203" s="400">
        <v>6</v>
      </c>
      <c r="U203" s="400">
        <v>0</v>
      </c>
      <c r="V203" s="400">
        <v>18</v>
      </c>
      <c r="W203" s="400"/>
      <c r="X203" s="401"/>
      <c r="Y203" s="400"/>
      <c r="Z203" s="400"/>
      <c r="AA203" s="400">
        <v>1</v>
      </c>
    </row>
    <row r="204" spans="1:27" ht="45" x14ac:dyDescent="0.25">
      <c r="A204" s="374">
        <v>194</v>
      </c>
      <c r="B204" s="400" t="s">
        <v>71</v>
      </c>
      <c r="C204" s="400" t="s">
        <v>53</v>
      </c>
      <c r="D204" s="401" t="s">
        <v>685</v>
      </c>
      <c r="E204" s="400" t="s">
        <v>50</v>
      </c>
      <c r="F204" s="401" t="s">
        <v>686</v>
      </c>
      <c r="G204" s="401" t="s">
        <v>687</v>
      </c>
      <c r="H204" s="400" t="s">
        <v>75</v>
      </c>
      <c r="I204" s="402">
        <v>2</v>
      </c>
      <c r="J204" s="400" t="s">
        <v>74</v>
      </c>
      <c r="K204" s="400"/>
      <c r="L204" s="400"/>
      <c r="M204" s="400">
        <v>8</v>
      </c>
      <c r="N204" s="400">
        <v>0</v>
      </c>
      <c r="O204" s="400">
        <v>0</v>
      </c>
      <c r="P204" s="400">
        <v>8</v>
      </c>
      <c r="Q204" s="400">
        <v>0</v>
      </c>
      <c r="R204" s="400">
        <v>0</v>
      </c>
      <c r="S204" s="400">
        <v>0</v>
      </c>
      <c r="T204" s="400">
        <v>8</v>
      </c>
      <c r="U204" s="400">
        <v>0</v>
      </c>
      <c r="V204" s="400">
        <v>12</v>
      </c>
      <c r="W204" s="400"/>
      <c r="X204" s="401"/>
      <c r="Y204" s="400"/>
      <c r="Z204" s="400"/>
      <c r="AA204" s="400">
        <v>1</v>
      </c>
    </row>
    <row r="205" spans="1:27" ht="60" x14ac:dyDescent="0.25">
      <c r="A205" s="374">
        <v>195</v>
      </c>
      <c r="B205" s="400" t="s">
        <v>47</v>
      </c>
      <c r="C205" s="400" t="s">
        <v>48</v>
      </c>
      <c r="D205" s="400" t="s">
        <v>688</v>
      </c>
      <c r="E205" s="400" t="s">
        <v>50</v>
      </c>
      <c r="F205" s="400" t="s">
        <v>689</v>
      </c>
      <c r="G205" s="401" t="s">
        <v>690</v>
      </c>
      <c r="H205" s="400" t="s">
        <v>45</v>
      </c>
      <c r="I205" s="400">
        <v>4.0659999999999998</v>
      </c>
      <c r="J205" s="401" t="s">
        <v>53</v>
      </c>
      <c r="K205" s="400"/>
      <c r="L205" s="400"/>
      <c r="M205" s="400">
        <v>2</v>
      </c>
      <c r="N205" s="400">
        <v>0</v>
      </c>
      <c r="O205" s="400">
        <v>0</v>
      </c>
      <c r="P205" s="400">
        <v>2</v>
      </c>
      <c r="Q205" s="400">
        <v>0</v>
      </c>
      <c r="R205" s="400">
        <v>0</v>
      </c>
      <c r="S205" s="400">
        <v>0</v>
      </c>
      <c r="T205" s="400">
        <v>2</v>
      </c>
      <c r="U205" s="400">
        <v>0</v>
      </c>
      <c r="V205" s="400">
        <v>8</v>
      </c>
      <c r="W205" s="400"/>
      <c r="X205" s="401" t="s">
        <v>691</v>
      </c>
      <c r="Y205" s="400" t="s">
        <v>70</v>
      </c>
      <c r="Z205" s="400">
        <v>4.21</v>
      </c>
      <c r="AA205" s="400">
        <v>1</v>
      </c>
    </row>
    <row r="206" spans="1:27" ht="45" x14ac:dyDescent="0.25">
      <c r="A206" s="374">
        <v>196</v>
      </c>
      <c r="B206" s="400" t="s">
        <v>71</v>
      </c>
      <c r="C206" s="400" t="s">
        <v>53</v>
      </c>
      <c r="D206" s="401" t="s">
        <v>692</v>
      </c>
      <c r="E206" s="400" t="s">
        <v>50</v>
      </c>
      <c r="F206" s="401" t="s">
        <v>693</v>
      </c>
      <c r="G206" s="401" t="s">
        <v>694</v>
      </c>
      <c r="H206" s="400" t="s">
        <v>75</v>
      </c>
      <c r="I206" s="402">
        <v>2.3330000000000002</v>
      </c>
      <c r="J206" s="400" t="s">
        <v>74</v>
      </c>
      <c r="K206" s="400"/>
      <c r="L206" s="400"/>
      <c r="M206" s="400">
        <v>22</v>
      </c>
      <c r="N206" s="400">
        <v>0</v>
      </c>
      <c r="O206" s="400">
        <v>0</v>
      </c>
      <c r="P206" s="400">
        <v>22</v>
      </c>
      <c r="Q206" s="400">
        <v>0</v>
      </c>
      <c r="R206" s="400">
        <v>0</v>
      </c>
      <c r="S206" s="400">
        <v>0</v>
      </c>
      <c r="T206" s="400">
        <v>22</v>
      </c>
      <c r="U206" s="400">
        <v>0</v>
      </c>
      <c r="V206" s="400">
        <v>20</v>
      </c>
      <c r="W206" s="400"/>
      <c r="X206" s="401"/>
      <c r="Y206" s="400"/>
      <c r="Z206" s="400"/>
      <c r="AA206" s="400">
        <v>1</v>
      </c>
    </row>
    <row r="207" spans="1:27" ht="75" x14ac:dyDescent="0.25">
      <c r="A207" s="374">
        <v>197</v>
      </c>
      <c r="B207" s="400" t="s">
        <v>47</v>
      </c>
      <c r="C207" s="400" t="s">
        <v>53</v>
      </c>
      <c r="D207" s="401" t="s">
        <v>695</v>
      </c>
      <c r="E207" s="400" t="s">
        <v>73</v>
      </c>
      <c r="F207" s="401" t="s">
        <v>696</v>
      </c>
      <c r="G207" s="401" t="s">
        <v>697</v>
      </c>
      <c r="H207" s="400" t="s">
        <v>75</v>
      </c>
      <c r="I207" s="402">
        <v>4</v>
      </c>
      <c r="J207" s="400" t="s">
        <v>74</v>
      </c>
      <c r="K207" s="400"/>
      <c r="L207" s="400"/>
      <c r="M207" s="400">
        <v>1500</v>
      </c>
      <c r="N207" s="400"/>
      <c r="O207" s="400"/>
      <c r="P207" s="400">
        <v>1500</v>
      </c>
      <c r="Q207" s="400"/>
      <c r="R207" s="400"/>
      <c r="S207" s="400"/>
      <c r="T207" s="400">
        <v>1500</v>
      </c>
      <c r="U207" s="400"/>
      <c r="V207" s="400">
        <v>750</v>
      </c>
      <c r="W207" s="400"/>
      <c r="X207" s="401"/>
      <c r="Y207" s="400"/>
      <c r="Z207" s="400"/>
      <c r="AA207" s="400">
        <v>1</v>
      </c>
    </row>
    <row r="208" spans="1:27" ht="45" x14ac:dyDescent="0.25">
      <c r="A208" s="374">
        <v>198</v>
      </c>
      <c r="B208" s="386" t="s">
        <v>71</v>
      </c>
      <c r="C208" s="385" t="s">
        <v>53</v>
      </c>
      <c r="D208" s="385" t="s">
        <v>110</v>
      </c>
      <c r="E208" s="385" t="s">
        <v>73</v>
      </c>
      <c r="F208" s="401" t="s">
        <v>698</v>
      </c>
      <c r="G208" s="401" t="s">
        <v>699</v>
      </c>
      <c r="H208" s="385" t="s">
        <v>75</v>
      </c>
      <c r="I208" s="379">
        <v>3</v>
      </c>
      <c r="J208" s="385" t="s">
        <v>82</v>
      </c>
      <c r="K208" s="385"/>
      <c r="L208" s="385"/>
      <c r="M208" s="385">
        <v>136</v>
      </c>
      <c r="N208" s="385">
        <v>0</v>
      </c>
      <c r="O208" s="385">
        <v>0</v>
      </c>
      <c r="P208" s="385">
        <v>136</v>
      </c>
      <c r="Q208" s="385">
        <v>0</v>
      </c>
      <c r="R208" s="385">
        <v>0</v>
      </c>
      <c r="S208" s="385">
        <v>0</v>
      </c>
      <c r="T208" s="385">
        <v>136</v>
      </c>
      <c r="U208" s="385">
        <v>0</v>
      </c>
      <c r="V208" s="385">
        <v>66</v>
      </c>
      <c r="W208" s="385"/>
      <c r="X208" s="387"/>
      <c r="Y208" s="387"/>
      <c r="Z208" s="388"/>
      <c r="AA208" s="389">
        <v>1</v>
      </c>
    </row>
    <row r="209" spans="1:27" ht="60" x14ac:dyDescent="0.25">
      <c r="A209" s="374">
        <v>199</v>
      </c>
      <c r="B209" s="400" t="s">
        <v>47</v>
      </c>
      <c r="C209" s="400" t="s">
        <v>48</v>
      </c>
      <c r="D209" s="400" t="s">
        <v>396</v>
      </c>
      <c r="E209" s="400" t="s">
        <v>42</v>
      </c>
      <c r="F209" s="400" t="s">
        <v>700</v>
      </c>
      <c r="G209" s="401" t="s">
        <v>701</v>
      </c>
      <c r="H209" s="400" t="s">
        <v>45</v>
      </c>
      <c r="I209" s="400">
        <v>3.1659999999999999</v>
      </c>
      <c r="J209" s="385" t="s">
        <v>82</v>
      </c>
      <c r="K209" s="400"/>
      <c r="L209" s="400"/>
      <c r="M209" s="400">
        <v>48</v>
      </c>
      <c r="N209" s="400">
        <v>0</v>
      </c>
      <c r="O209" s="400">
        <v>0</v>
      </c>
      <c r="P209" s="400">
        <v>47</v>
      </c>
      <c r="Q209" s="400">
        <v>0</v>
      </c>
      <c r="R209" s="400">
        <v>0</v>
      </c>
      <c r="S209" s="400">
        <v>12</v>
      </c>
      <c r="T209" s="400">
        <v>35</v>
      </c>
      <c r="U209" s="400">
        <v>1</v>
      </c>
      <c r="V209" s="400">
        <v>22</v>
      </c>
      <c r="W209" s="400"/>
      <c r="X209" s="401" t="s">
        <v>702</v>
      </c>
      <c r="Y209" s="400" t="s">
        <v>70</v>
      </c>
      <c r="Z209" s="400" t="s">
        <v>46</v>
      </c>
      <c r="AA209" s="400">
        <v>1</v>
      </c>
    </row>
    <row r="210" spans="1:27" ht="45" x14ac:dyDescent="0.25">
      <c r="A210" s="374">
        <v>200</v>
      </c>
      <c r="B210" s="386" t="s">
        <v>71</v>
      </c>
      <c r="C210" s="385" t="s">
        <v>53</v>
      </c>
      <c r="D210" s="385" t="s">
        <v>703</v>
      </c>
      <c r="E210" s="385" t="s">
        <v>73</v>
      </c>
      <c r="F210" s="401" t="s">
        <v>704</v>
      </c>
      <c r="G210" s="401" t="s">
        <v>705</v>
      </c>
      <c r="H210" s="385" t="s">
        <v>75</v>
      </c>
      <c r="I210" s="379">
        <v>6.5</v>
      </c>
      <c r="J210" s="385" t="s">
        <v>82</v>
      </c>
      <c r="K210" s="385"/>
      <c r="L210" s="385"/>
      <c r="M210" s="385">
        <v>186</v>
      </c>
      <c r="N210" s="385">
        <v>0</v>
      </c>
      <c r="O210" s="385">
        <v>0</v>
      </c>
      <c r="P210" s="385">
        <v>186</v>
      </c>
      <c r="Q210" s="385">
        <v>0</v>
      </c>
      <c r="R210" s="385">
        <v>0</v>
      </c>
      <c r="S210" s="385">
        <v>0</v>
      </c>
      <c r="T210" s="385">
        <v>186</v>
      </c>
      <c r="U210" s="385">
        <v>0</v>
      </c>
      <c r="V210" s="385">
        <v>122</v>
      </c>
      <c r="W210" s="385"/>
      <c r="X210" s="387"/>
      <c r="Y210" s="387"/>
      <c r="Z210" s="388"/>
      <c r="AA210" s="389">
        <v>1</v>
      </c>
    </row>
    <row r="211" spans="1:27" ht="105" x14ac:dyDescent="0.25">
      <c r="A211" s="374">
        <v>201</v>
      </c>
      <c r="B211" s="400" t="s">
        <v>47</v>
      </c>
      <c r="C211" s="400" t="s">
        <v>40</v>
      </c>
      <c r="D211" s="400" t="s">
        <v>706</v>
      </c>
      <c r="E211" s="400" t="s">
        <v>73</v>
      </c>
      <c r="F211" s="400" t="s">
        <v>707</v>
      </c>
      <c r="G211" s="401" t="s">
        <v>708</v>
      </c>
      <c r="H211" s="400" t="s">
        <v>45</v>
      </c>
      <c r="I211" s="400">
        <v>9.5660000000000007</v>
      </c>
      <c r="J211" s="385" t="s">
        <v>82</v>
      </c>
      <c r="K211" s="400"/>
      <c r="L211" s="400"/>
      <c r="M211" s="400">
        <v>45</v>
      </c>
      <c r="N211" s="400">
        <v>0</v>
      </c>
      <c r="O211" s="400">
        <v>0</v>
      </c>
      <c r="P211" s="400">
        <v>45</v>
      </c>
      <c r="Q211" s="400">
        <v>0</v>
      </c>
      <c r="R211" s="400">
        <v>0</v>
      </c>
      <c r="S211" s="400">
        <v>0</v>
      </c>
      <c r="T211" s="400">
        <v>45</v>
      </c>
      <c r="U211" s="400">
        <v>0</v>
      </c>
      <c r="V211" s="400">
        <v>22</v>
      </c>
      <c r="W211" s="400"/>
      <c r="X211" s="401" t="s">
        <v>709</v>
      </c>
      <c r="Y211" s="400" t="s">
        <v>109</v>
      </c>
      <c r="Z211" s="400" t="s">
        <v>46</v>
      </c>
      <c r="AA211" s="400">
        <v>0</v>
      </c>
    </row>
    <row r="212" spans="1:27" ht="45" x14ac:dyDescent="0.25">
      <c r="A212" s="374">
        <v>202</v>
      </c>
      <c r="B212" s="386" t="s">
        <v>71</v>
      </c>
      <c r="C212" s="385" t="s">
        <v>53</v>
      </c>
      <c r="D212" s="385" t="s">
        <v>703</v>
      </c>
      <c r="E212" s="385" t="s">
        <v>73</v>
      </c>
      <c r="F212" s="401" t="s">
        <v>710</v>
      </c>
      <c r="G212" s="401" t="s">
        <v>711</v>
      </c>
      <c r="H212" s="385" t="s">
        <v>75</v>
      </c>
      <c r="I212" s="379">
        <v>8</v>
      </c>
      <c r="J212" s="385" t="s">
        <v>82</v>
      </c>
      <c r="K212" s="385"/>
      <c r="L212" s="385"/>
      <c r="M212" s="385">
        <v>186</v>
      </c>
      <c r="N212" s="385">
        <v>0</v>
      </c>
      <c r="O212" s="385">
        <v>0</v>
      </c>
      <c r="P212" s="385">
        <v>186</v>
      </c>
      <c r="Q212" s="385">
        <v>0</v>
      </c>
      <c r="R212" s="385">
        <v>0</v>
      </c>
      <c r="S212" s="385">
        <v>0</v>
      </c>
      <c r="T212" s="385">
        <v>186</v>
      </c>
      <c r="U212" s="385">
        <v>0</v>
      </c>
      <c r="V212" s="385">
        <v>233</v>
      </c>
      <c r="W212" s="385"/>
      <c r="X212" s="387"/>
      <c r="Y212" s="387"/>
      <c r="Z212" s="388"/>
      <c r="AA212" s="389">
        <v>1</v>
      </c>
    </row>
    <row r="213" spans="1:27" ht="45" x14ac:dyDescent="0.25">
      <c r="A213" s="374">
        <v>203</v>
      </c>
      <c r="B213" s="386" t="s">
        <v>71</v>
      </c>
      <c r="C213" s="385" t="s">
        <v>53</v>
      </c>
      <c r="D213" s="385" t="s">
        <v>110</v>
      </c>
      <c r="E213" s="385" t="s">
        <v>73</v>
      </c>
      <c r="F213" s="401" t="s">
        <v>712</v>
      </c>
      <c r="G213" s="401" t="s">
        <v>713</v>
      </c>
      <c r="H213" s="385" t="s">
        <v>75</v>
      </c>
      <c r="I213" s="379">
        <v>7</v>
      </c>
      <c r="J213" s="385" t="s">
        <v>82</v>
      </c>
      <c r="K213" s="385"/>
      <c r="L213" s="385"/>
      <c r="M213" s="385">
        <v>136</v>
      </c>
      <c r="N213" s="385">
        <v>0</v>
      </c>
      <c r="O213" s="385">
        <v>0</v>
      </c>
      <c r="P213" s="385">
        <v>136</v>
      </c>
      <c r="Q213" s="385">
        <v>0</v>
      </c>
      <c r="R213" s="385">
        <v>0</v>
      </c>
      <c r="S213" s="385">
        <v>0</v>
      </c>
      <c r="T213" s="385">
        <v>136</v>
      </c>
      <c r="U213" s="385">
        <v>0</v>
      </c>
      <c r="V213" s="385">
        <v>66</v>
      </c>
      <c r="W213" s="385"/>
      <c r="X213" s="387"/>
      <c r="Y213" s="387"/>
      <c r="Z213" s="388"/>
      <c r="AA213" s="389">
        <v>1</v>
      </c>
    </row>
    <row r="214" spans="1:27" ht="60" x14ac:dyDescent="0.25">
      <c r="A214" s="374">
        <v>204</v>
      </c>
      <c r="B214" s="400" t="s">
        <v>47</v>
      </c>
      <c r="C214" s="400" t="s">
        <v>48</v>
      </c>
      <c r="D214" s="400" t="s">
        <v>714</v>
      </c>
      <c r="E214" s="400" t="s">
        <v>73</v>
      </c>
      <c r="F214" s="400" t="s">
        <v>715</v>
      </c>
      <c r="G214" s="401" t="s">
        <v>716</v>
      </c>
      <c r="H214" s="400" t="s">
        <v>45</v>
      </c>
      <c r="I214" s="400">
        <v>0.26600000000000001</v>
      </c>
      <c r="J214" s="385" t="s">
        <v>82</v>
      </c>
      <c r="K214" s="400"/>
      <c r="L214" s="400"/>
      <c r="M214" s="400">
        <v>1</v>
      </c>
      <c r="N214" s="400">
        <v>0</v>
      </c>
      <c r="O214" s="400">
        <v>0</v>
      </c>
      <c r="P214" s="400">
        <v>0</v>
      </c>
      <c r="Q214" s="400">
        <v>0</v>
      </c>
      <c r="R214" s="400">
        <v>0</v>
      </c>
      <c r="S214" s="400">
        <v>0</v>
      </c>
      <c r="T214" s="400">
        <v>0</v>
      </c>
      <c r="U214" s="400">
        <v>1</v>
      </c>
      <c r="V214" s="400"/>
      <c r="W214" s="400"/>
      <c r="X214" s="401" t="s">
        <v>717</v>
      </c>
      <c r="Y214" s="400" t="s">
        <v>109</v>
      </c>
      <c r="Z214" s="400" t="s">
        <v>46</v>
      </c>
      <c r="AA214" s="400">
        <v>0</v>
      </c>
    </row>
    <row r="215" spans="1:27" ht="90" x14ac:dyDescent="0.25">
      <c r="A215" s="374">
        <v>205</v>
      </c>
      <c r="B215" s="404" t="s">
        <v>71</v>
      </c>
      <c r="C215" s="400" t="s">
        <v>53</v>
      </c>
      <c r="D215" s="400" t="s">
        <v>72</v>
      </c>
      <c r="E215" s="400" t="s">
        <v>73</v>
      </c>
      <c r="F215" s="401" t="s">
        <v>718</v>
      </c>
      <c r="G215" s="401" t="s">
        <v>719</v>
      </c>
      <c r="H215" s="401" t="s">
        <v>75</v>
      </c>
      <c r="I215" s="402">
        <v>6</v>
      </c>
      <c r="J215" s="400" t="s">
        <v>74</v>
      </c>
      <c r="K215" s="400"/>
      <c r="L215" s="400"/>
      <c r="M215" s="400">
        <v>165</v>
      </c>
      <c r="N215" s="400">
        <v>0</v>
      </c>
      <c r="O215" s="400">
        <v>0</v>
      </c>
      <c r="P215" s="400">
        <v>165</v>
      </c>
      <c r="Q215" s="400">
        <v>0</v>
      </c>
      <c r="R215" s="400">
        <v>0</v>
      </c>
      <c r="S215" s="400">
        <v>0</v>
      </c>
      <c r="T215" s="400">
        <v>165</v>
      </c>
      <c r="U215" s="400">
        <v>0</v>
      </c>
      <c r="V215" s="400">
        <v>12</v>
      </c>
      <c r="W215" s="400"/>
      <c r="X215" s="401"/>
      <c r="Y215" s="400"/>
      <c r="Z215" s="400"/>
      <c r="AA215" s="400">
        <v>1</v>
      </c>
    </row>
    <row r="216" spans="1:27" ht="90" x14ac:dyDescent="0.25">
      <c r="A216" s="374">
        <v>206</v>
      </c>
      <c r="B216" s="404" t="s">
        <v>71</v>
      </c>
      <c r="C216" s="400" t="s">
        <v>53</v>
      </c>
      <c r="D216" s="400" t="s">
        <v>72</v>
      </c>
      <c r="E216" s="400" t="s">
        <v>73</v>
      </c>
      <c r="F216" s="401" t="s">
        <v>720</v>
      </c>
      <c r="G216" s="401" t="s">
        <v>721</v>
      </c>
      <c r="H216" s="401" t="s">
        <v>45</v>
      </c>
      <c r="I216" s="402">
        <v>4</v>
      </c>
      <c r="J216" s="400" t="s">
        <v>74</v>
      </c>
      <c r="K216" s="400"/>
      <c r="L216" s="400"/>
      <c r="M216" s="400">
        <v>165</v>
      </c>
      <c r="N216" s="400">
        <v>0</v>
      </c>
      <c r="O216" s="400">
        <v>0</v>
      </c>
      <c r="P216" s="400">
        <v>165</v>
      </c>
      <c r="Q216" s="400">
        <v>0</v>
      </c>
      <c r="R216" s="400">
        <v>0</v>
      </c>
      <c r="S216" s="400">
        <v>0</v>
      </c>
      <c r="T216" s="400">
        <v>165</v>
      </c>
      <c r="U216" s="400">
        <v>0</v>
      </c>
      <c r="V216" s="400">
        <v>32</v>
      </c>
      <c r="W216" s="400"/>
      <c r="X216" s="401" t="s">
        <v>722</v>
      </c>
      <c r="Y216" s="400" t="s">
        <v>109</v>
      </c>
      <c r="Z216" s="400" t="s">
        <v>46</v>
      </c>
      <c r="AA216" s="400">
        <v>0</v>
      </c>
    </row>
    <row r="217" spans="1:27" ht="45" x14ac:dyDescent="0.25">
      <c r="A217" s="374">
        <v>207</v>
      </c>
      <c r="B217" s="386" t="s">
        <v>71</v>
      </c>
      <c r="C217" s="385" t="s">
        <v>53</v>
      </c>
      <c r="D217" s="385" t="s">
        <v>110</v>
      </c>
      <c r="E217" s="385" t="s">
        <v>73</v>
      </c>
      <c r="F217" s="401" t="s">
        <v>723</v>
      </c>
      <c r="G217" s="401" t="s">
        <v>724</v>
      </c>
      <c r="H217" s="385" t="s">
        <v>75</v>
      </c>
      <c r="I217" s="379">
        <v>7</v>
      </c>
      <c r="J217" s="385" t="s">
        <v>82</v>
      </c>
      <c r="K217" s="389"/>
      <c r="L217" s="389"/>
      <c r="M217" s="389">
        <v>136</v>
      </c>
      <c r="N217" s="389">
        <v>0</v>
      </c>
      <c r="O217" s="389">
        <v>0</v>
      </c>
      <c r="P217" s="389">
        <v>136</v>
      </c>
      <c r="Q217" s="389">
        <v>0</v>
      </c>
      <c r="R217" s="389">
        <v>0</v>
      </c>
      <c r="S217" s="389">
        <v>0</v>
      </c>
      <c r="T217" s="389">
        <v>136</v>
      </c>
      <c r="U217" s="389">
        <v>0</v>
      </c>
      <c r="V217" s="389">
        <v>66</v>
      </c>
      <c r="W217" s="389"/>
      <c r="X217" s="387"/>
      <c r="Y217" s="387"/>
      <c r="Z217" s="388"/>
      <c r="AA217" s="389">
        <v>1</v>
      </c>
    </row>
    <row r="218" spans="1:27" ht="45" x14ac:dyDescent="0.25">
      <c r="A218" s="374">
        <v>208</v>
      </c>
      <c r="B218" s="386" t="s">
        <v>71</v>
      </c>
      <c r="C218" s="385" t="s">
        <v>53</v>
      </c>
      <c r="D218" s="385" t="s">
        <v>110</v>
      </c>
      <c r="E218" s="385" t="s">
        <v>73</v>
      </c>
      <c r="F218" s="401" t="s">
        <v>725</v>
      </c>
      <c r="G218" s="401" t="s">
        <v>726</v>
      </c>
      <c r="H218" s="385" t="s">
        <v>75</v>
      </c>
      <c r="I218" s="379">
        <v>10</v>
      </c>
      <c r="J218" s="405" t="s">
        <v>82</v>
      </c>
      <c r="K218" s="406"/>
      <c r="L218" s="406"/>
      <c r="M218" s="406">
        <v>136</v>
      </c>
      <c r="N218" s="406">
        <v>0</v>
      </c>
      <c r="O218" s="406">
        <v>0</v>
      </c>
      <c r="P218" s="406">
        <v>136</v>
      </c>
      <c r="Q218" s="406">
        <v>0</v>
      </c>
      <c r="R218" s="406">
        <v>0</v>
      </c>
      <c r="S218" s="406">
        <v>0</v>
      </c>
      <c r="T218" s="406">
        <v>136</v>
      </c>
      <c r="U218" s="406">
        <v>0</v>
      </c>
      <c r="V218" s="406">
        <v>65</v>
      </c>
      <c r="W218" s="406"/>
      <c r="X218" s="406"/>
      <c r="Y218" s="406"/>
      <c r="Z218" s="407"/>
      <c r="AA218" s="406">
        <v>1</v>
      </c>
    </row>
    <row r="219" spans="1:27" ht="45" x14ac:dyDescent="0.25">
      <c r="A219" s="374">
        <v>209</v>
      </c>
      <c r="B219" s="386" t="s">
        <v>71</v>
      </c>
      <c r="C219" s="385" t="s">
        <v>53</v>
      </c>
      <c r="D219" s="385" t="s">
        <v>110</v>
      </c>
      <c r="E219" s="385" t="s">
        <v>73</v>
      </c>
      <c r="F219" s="378" t="s">
        <v>727</v>
      </c>
      <c r="G219" s="378" t="s">
        <v>728</v>
      </c>
      <c r="H219" s="385" t="s">
        <v>75</v>
      </c>
      <c r="I219" s="379">
        <v>8</v>
      </c>
      <c r="J219" s="408" t="s">
        <v>82</v>
      </c>
      <c r="K219" s="387"/>
      <c r="L219" s="387"/>
      <c r="M219" s="387">
        <v>136</v>
      </c>
      <c r="N219" s="387">
        <v>0</v>
      </c>
      <c r="O219" s="387">
        <v>0</v>
      </c>
      <c r="P219" s="387">
        <v>136</v>
      </c>
      <c r="Q219" s="387">
        <v>0</v>
      </c>
      <c r="R219" s="387">
        <v>0</v>
      </c>
      <c r="S219" s="387">
        <v>0</v>
      </c>
      <c r="T219" s="387">
        <v>136</v>
      </c>
      <c r="U219" s="387">
        <v>0</v>
      </c>
      <c r="V219" s="387">
        <v>65</v>
      </c>
      <c r="W219" s="387"/>
      <c r="X219" s="387"/>
      <c r="Y219" s="387"/>
      <c r="Z219" s="388"/>
      <c r="AA219" s="387">
        <v>1</v>
      </c>
    </row>
    <row r="220" spans="1:27" ht="60" x14ac:dyDescent="0.25">
      <c r="A220" s="374">
        <v>210</v>
      </c>
      <c r="B220" s="378" t="s">
        <v>47</v>
      </c>
      <c r="C220" s="378" t="s">
        <v>729</v>
      </c>
      <c r="D220" s="378" t="s">
        <v>730</v>
      </c>
      <c r="E220" s="378" t="s">
        <v>73</v>
      </c>
      <c r="F220" s="378" t="s">
        <v>731</v>
      </c>
      <c r="G220" s="378" t="s">
        <v>732</v>
      </c>
      <c r="H220" s="378" t="s">
        <v>45</v>
      </c>
      <c r="I220" s="378">
        <v>1.68</v>
      </c>
      <c r="J220" s="408" t="s">
        <v>82</v>
      </c>
      <c r="K220" s="409"/>
      <c r="L220" s="409"/>
      <c r="M220" s="409">
        <v>22</v>
      </c>
      <c r="N220" s="409">
        <v>0</v>
      </c>
      <c r="O220" s="409">
        <v>0</v>
      </c>
      <c r="P220" s="409">
        <v>22</v>
      </c>
      <c r="Q220" s="409">
        <v>0</v>
      </c>
      <c r="R220" s="409">
        <v>0</v>
      </c>
      <c r="S220" s="409">
        <v>0</v>
      </c>
      <c r="T220" s="409">
        <v>22</v>
      </c>
      <c r="U220" s="409">
        <v>0</v>
      </c>
      <c r="V220" s="409">
        <v>12</v>
      </c>
      <c r="W220" s="409"/>
      <c r="X220" s="410" t="s">
        <v>733</v>
      </c>
      <c r="Y220" s="409" t="s">
        <v>734</v>
      </c>
      <c r="Z220" s="409" t="s">
        <v>58</v>
      </c>
      <c r="AA220" s="409">
        <v>0</v>
      </c>
    </row>
    <row r="221" spans="1:27" ht="45" x14ac:dyDescent="0.25">
      <c r="A221" s="374">
        <v>211</v>
      </c>
      <c r="B221" s="386" t="s">
        <v>71</v>
      </c>
      <c r="C221" s="385" t="s">
        <v>53</v>
      </c>
      <c r="D221" s="385" t="s">
        <v>110</v>
      </c>
      <c r="E221" s="385" t="s">
        <v>73</v>
      </c>
      <c r="F221" s="378" t="s">
        <v>735</v>
      </c>
      <c r="G221" s="378" t="s">
        <v>736</v>
      </c>
      <c r="H221" s="385" t="s">
        <v>75</v>
      </c>
      <c r="I221" s="411">
        <v>7</v>
      </c>
      <c r="J221" s="406" t="s">
        <v>82</v>
      </c>
      <c r="K221" s="406"/>
      <c r="L221" s="406"/>
      <c r="M221" s="406">
        <v>136</v>
      </c>
      <c r="N221" s="406">
        <v>0</v>
      </c>
      <c r="O221" s="406">
        <v>0</v>
      </c>
      <c r="P221" s="406">
        <v>136</v>
      </c>
      <c r="Q221" s="406">
        <v>0</v>
      </c>
      <c r="R221" s="406">
        <v>0</v>
      </c>
      <c r="S221" s="406">
        <v>0</v>
      </c>
      <c r="T221" s="406">
        <v>136</v>
      </c>
      <c r="U221" s="406">
        <v>0</v>
      </c>
      <c r="V221" s="406">
        <v>65</v>
      </c>
      <c r="W221" s="406"/>
      <c r="X221" s="406"/>
      <c r="Y221" s="406"/>
      <c r="Z221" s="407"/>
      <c r="AA221" s="406">
        <v>1</v>
      </c>
    </row>
    <row r="222" spans="1:27" ht="60" x14ac:dyDescent="0.25">
      <c r="A222" s="374">
        <v>212</v>
      </c>
      <c r="B222" s="412" t="s">
        <v>71</v>
      </c>
      <c r="C222" s="412" t="s">
        <v>53</v>
      </c>
      <c r="D222" s="412" t="s">
        <v>737</v>
      </c>
      <c r="E222" s="412" t="s">
        <v>73</v>
      </c>
      <c r="F222" s="378" t="s">
        <v>738</v>
      </c>
      <c r="G222" s="378" t="s">
        <v>739</v>
      </c>
      <c r="H222" s="412" t="s">
        <v>75</v>
      </c>
      <c r="I222" s="413">
        <v>5</v>
      </c>
      <c r="J222" s="412" t="s">
        <v>74</v>
      </c>
      <c r="K222" s="412"/>
      <c r="L222" s="412"/>
      <c r="M222" s="412">
        <v>63</v>
      </c>
      <c r="N222" s="412">
        <v>0</v>
      </c>
      <c r="O222" s="412">
        <v>0</v>
      </c>
      <c r="P222" s="412">
        <v>63</v>
      </c>
      <c r="Q222" s="412">
        <v>0</v>
      </c>
      <c r="R222" s="412">
        <v>0</v>
      </c>
      <c r="S222" s="412">
        <v>0</v>
      </c>
      <c r="T222" s="412">
        <v>63</v>
      </c>
      <c r="U222" s="412">
        <v>0</v>
      </c>
      <c r="V222" s="412">
        <v>21</v>
      </c>
      <c r="W222" s="412"/>
      <c r="X222" s="414"/>
      <c r="Y222" s="412"/>
      <c r="Z222" s="412"/>
      <c r="AA222" s="412">
        <v>1</v>
      </c>
    </row>
    <row r="223" spans="1:27" ht="60" x14ac:dyDescent="0.25">
      <c r="A223" s="374">
        <v>213</v>
      </c>
      <c r="B223" s="415" t="s">
        <v>71</v>
      </c>
      <c r="C223" s="415" t="s">
        <v>53</v>
      </c>
      <c r="D223" s="415" t="s">
        <v>740</v>
      </c>
      <c r="E223" s="415" t="s">
        <v>50</v>
      </c>
      <c r="F223" s="378" t="s">
        <v>738</v>
      </c>
      <c r="G223" s="390" t="s">
        <v>741</v>
      </c>
      <c r="H223" s="415" t="s">
        <v>75</v>
      </c>
      <c r="I223" s="416">
        <v>7</v>
      </c>
      <c r="J223" s="415" t="s">
        <v>74</v>
      </c>
      <c r="K223" s="415"/>
      <c r="L223" s="415"/>
      <c r="M223" s="415">
        <v>22</v>
      </c>
      <c r="N223" s="415">
        <v>0</v>
      </c>
      <c r="O223" s="415">
        <v>0</v>
      </c>
      <c r="P223" s="415">
        <v>22</v>
      </c>
      <c r="Q223" s="415">
        <v>0</v>
      </c>
      <c r="R223" s="415">
        <v>0</v>
      </c>
      <c r="S223" s="415">
        <v>0</v>
      </c>
      <c r="T223" s="415">
        <v>22</v>
      </c>
      <c r="U223" s="415">
        <v>0</v>
      </c>
      <c r="V223" s="415">
        <v>20</v>
      </c>
      <c r="W223" s="415"/>
      <c r="X223" s="410"/>
      <c r="Y223" s="415"/>
      <c r="Z223" s="415"/>
      <c r="AA223" s="415">
        <v>1</v>
      </c>
    </row>
    <row r="224" spans="1:27" ht="45" x14ac:dyDescent="0.25">
      <c r="A224" s="374">
        <v>214</v>
      </c>
      <c r="B224" s="417" t="s">
        <v>71</v>
      </c>
      <c r="C224" s="417" t="s">
        <v>53</v>
      </c>
      <c r="D224" s="417" t="s">
        <v>742</v>
      </c>
      <c r="E224" s="417" t="s">
        <v>50</v>
      </c>
      <c r="F224" s="418" t="s">
        <v>743</v>
      </c>
      <c r="G224" s="418" t="s">
        <v>744</v>
      </c>
      <c r="H224" s="417" t="s">
        <v>75</v>
      </c>
      <c r="I224" s="419">
        <v>3</v>
      </c>
      <c r="J224" s="417" t="s">
        <v>74</v>
      </c>
      <c r="K224" s="417"/>
      <c r="L224" s="417"/>
      <c r="M224" s="417">
        <v>8</v>
      </c>
      <c r="N224" s="417">
        <v>0</v>
      </c>
      <c r="O224" s="417">
        <v>0</v>
      </c>
      <c r="P224" s="417">
        <v>8</v>
      </c>
      <c r="Q224" s="417">
        <v>0</v>
      </c>
      <c r="R224" s="417">
        <v>0</v>
      </c>
      <c r="S224" s="417">
        <v>0</v>
      </c>
      <c r="T224" s="417">
        <v>8</v>
      </c>
      <c r="U224" s="417">
        <v>0</v>
      </c>
      <c r="V224" s="417">
        <v>3</v>
      </c>
      <c r="W224" s="417"/>
      <c r="X224" s="420"/>
      <c r="Y224" s="417"/>
      <c r="Z224" s="417"/>
      <c r="AA224" s="417">
        <v>1</v>
      </c>
    </row>
    <row r="225" spans="1:27" ht="45" x14ac:dyDescent="0.25">
      <c r="A225" s="374">
        <v>215</v>
      </c>
      <c r="B225" s="415" t="s">
        <v>71</v>
      </c>
      <c r="C225" s="415" t="s">
        <v>53</v>
      </c>
      <c r="D225" s="415" t="s">
        <v>81</v>
      </c>
      <c r="E225" s="415" t="s">
        <v>73</v>
      </c>
      <c r="F225" s="418" t="s">
        <v>745</v>
      </c>
      <c r="G225" s="418" t="s">
        <v>746</v>
      </c>
      <c r="H225" s="415" t="s">
        <v>75</v>
      </c>
      <c r="I225" s="416">
        <v>8</v>
      </c>
      <c r="J225" s="415" t="s">
        <v>82</v>
      </c>
      <c r="K225" s="415"/>
      <c r="L225" s="415"/>
      <c r="M225" s="415">
        <v>56</v>
      </c>
      <c r="N225" s="415">
        <v>0</v>
      </c>
      <c r="O225" s="415">
        <v>0</v>
      </c>
      <c r="P225" s="415">
        <v>56</v>
      </c>
      <c r="Q225" s="415">
        <v>0</v>
      </c>
      <c r="R225" s="415">
        <v>0</v>
      </c>
      <c r="S225" s="415">
        <v>0</v>
      </c>
      <c r="T225" s="415">
        <v>56</v>
      </c>
      <c r="U225" s="415">
        <v>0</v>
      </c>
      <c r="V225" s="415">
        <v>23</v>
      </c>
      <c r="W225" s="415"/>
      <c r="X225" s="410"/>
      <c r="Y225" s="415"/>
      <c r="Z225" s="415"/>
      <c r="AA225" s="415">
        <v>1</v>
      </c>
    </row>
    <row r="226" spans="1:27" ht="60" x14ac:dyDescent="0.25">
      <c r="A226" s="374">
        <v>216</v>
      </c>
      <c r="B226" s="384" t="s">
        <v>71</v>
      </c>
      <c r="C226" s="384" t="s">
        <v>53</v>
      </c>
      <c r="D226" s="380" t="s">
        <v>747</v>
      </c>
      <c r="E226" s="421" t="s">
        <v>50</v>
      </c>
      <c r="F226" s="409" t="s">
        <v>748</v>
      </c>
      <c r="G226" s="409" t="s">
        <v>749</v>
      </c>
      <c r="H226" s="422" t="s">
        <v>45</v>
      </c>
      <c r="I226" s="384">
        <v>1.42</v>
      </c>
      <c r="J226" s="415" t="s">
        <v>82</v>
      </c>
      <c r="K226" s="384"/>
      <c r="L226" s="384"/>
      <c r="M226" s="384">
        <v>5</v>
      </c>
      <c r="N226" s="384">
        <v>0</v>
      </c>
      <c r="O226" s="384">
        <v>0</v>
      </c>
      <c r="P226" s="384">
        <v>5</v>
      </c>
      <c r="Q226" s="384">
        <v>0</v>
      </c>
      <c r="R226" s="384">
        <v>0</v>
      </c>
      <c r="S226" s="384">
        <v>0</v>
      </c>
      <c r="T226" s="384">
        <v>5</v>
      </c>
      <c r="U226" s="384">
        <v>0</v>
      </c>
      <c r="V226" s="384">
        <v>2</v>
      </c>
      <c r="W226" s="384"/>
      <c r="X226" s="410" t="s">
        <v>750</v>
      </c>
      <c r="Y226" s="423" t="s">
        <v>70</v>
      </c>
      <c r="Z226" s="384" t="s">
        <v>46</v>
      </c>
      <c r="AA226" s="384">
        <v>1</v>
      </c>
    </row>
    <row r="227" spans="1:27" ht="45" x14ac:dyDescent="0.25">
      <c r="A227" s="374">
        <v>217</v>
      </c>
      <c r="B227" s="412" t="s">
        <v>71</v>
      </c>
      <c r="C227" s="412" t="s">
        <v>53</v>
      </c>
      <c r="D227" s="412" t="s">
        <v>599</v>
      </c>
      <c r="E227" s="412">
        <v>0.38</v>
      </c>
      <c r="F227" s="424" t="s">
        <v>751</v>
      </c>
      <c r="G227" s="424" t="s">
        <v>752</v>
      </c>
      <c r="H227" s="412" t="s">
        <v>75</v>
      </c>
      <c r="I227" s="413">
        <v>1</v>
      </c>
      <c r="J227" s="412" t="s">
        <v>74</v>
      </c>
      <c r="K227" s="412"/>
      <c r="L227" s="412"/>
      <c r="M227" s="412">
        <v>9</v>
      </c>
      <c r="N227" s="412">
        <v>0</v>
      </c>
      <c r="O227" s="412">
        <v>0</v>
      </c>
      <c r="P227" s="412">
        <v>9</v>
      </c>
      <c r="Q227" s="412">
        <v>0</v>
      </c>
      <c r="R227" s="412">
        <v>0</v>
      </c>
      <c r="S227" s="412">
        <v>0</v>
      </c>
      <c r="T227" s="412">
        <v>9</v>
      </c>
      <c r="U227" s="412">
        <v>0</v>
      </c>
      <c r="V227" s="412">
        <v>12</v>
      </c>
      <c r="W227" s="412"/>
      <c r="X227" s="414"/>
      <c r="Y227" s="412"/>
      <c r="Z227" s="412"/>
      <c r="AA227" s="412">
        <v>1</v>
      </c>
    </row>
    <row r="228" spans="1:27" ht="45" x14ac:dyDescent="0.25">
      <c r="A228" s="374">
        <v>218</v>
      </c>
      <c r="B228" s="415" t="s">
        <v>71</v>
      </c>
      <c r="C228" s="415" t="s">
        <v>53</v>
      </c>
      <c r="D228" s="415" t="s">
        <v>271</v>
      </c>
      <c r="E228" s="415" t="s">
        <v>73</v>
      </c>
      <c r="F228" s="424" t="s">
        <v>753</v>
      </c>
      <c r="G228" s="424" t="s">
        <v>754</v>
      </c>
      <c r="H228" s="415" t="s">
        <v>75</v>
      </c>
      <c r="I228" s="416">
        <v>6</v>
      </c>
      <c r="J228" s="415" t="s">
        <v>82</v>
      </c>
      <c r="K228" s="415"/>
      <c r="L228" s="415"/>
      <c r="M228" s="415">
        <v>15</v>
      </c>
      <c r="N228" s="415">
        <v>0</v>
      </c>
      <c r="O228" s="415">
        <v>0</v>
      </c>
      <c r="P228" s="415">
        <v>15</v>
      </c>
      <c r="Q228" s="415">
        <v>0</v>
      </c>
      <c r="R228" s="415">
        <v>0</v>
      </c>
      <c r="S228" s="415">
        <v>0</v>
      </c>
      <c r="T228" s="415">
        <v>15</v>
      </c>
      <c r="U228" s="415">
        <v>0</v>
      </c>
      <c r="V228" s="415">
        <v>3</v>
      </c>
      <c r="W228" s="415"/>
      <c r="X228" s="410"/>
      <c r="Y228" s="415"/>
      <c r="Z228" s="415"/>
      <c r="AA228" s="415">
        <v>1</v>
      </c>
    </row>
    <row r="229" spans="1:27" ht="60" x14ac:dyDescent="0.25">
      <c r="A229" s="374">
        <v>219</v>
      </c>
      <c r="B229" s="400" t="s">
        <v>47</v>
      </c>
      <c r="C229" s="401" t="s">
        <v>53</v>
      </c>
      <c r="D229" s="401" t="s">
        <v>570</v>
      </c>
      <c r="E229" s="400" t="s">
        <v>42</v>
      </c>
      <c r="F229" s="424" t="s">
        <v>755</v>
      </c>
      <c r="G229" s="424" t="s">
        <v>756</v>
      </c>
      <c r="H229" s="401" t="s">
        <v>75</v>
      </c>
      <c r="I229" s="402">
        <v>7</v>
      </c>
      <c r="J229" s="401" t="s">
        <v>74</v>
      </c>
      <c r="K229" s="400"/>
      <c r="L229" s="400"/>
      <c r="M229" s="400">
        <v>16</v>
      </c>
      <c r="N229" s="400">
        <v>0</v>
      </c>
      <c r="O229" s="400">
        <v>0</v>
      </c>
      <c r="P229" s="400">
        <v>16</v>
      </c>
      <c r="Q229" s="400">
        <v>0</v>
      </c>
      <c r="R229" s="400">
        <v>0</v>
      </c>
      <c r="S229" s="400">
        <v>0</v>
      </c>
      <c r="T229" s="400">
        <v>16</v>
      </c>
      <c r="U229" s="400">
        <v>0</v>
      </c>
      <c r="V229" s="400">
        <v>29</v>
      </c>
      <c r="W229" s="400"/>
      <c r="X229" s="401"/>
      <c r="Y229" s="400"/>
      <c r="Z229" s="400"/>
      <c r="AA229" s="400">
        <v>1</v>
      </c>
    </row>
    <row r="230" spans="1:27" ht="45" x14ac:dyDescent="0.25">
      <c r="A230" s="374">
        <v>220</v>
      </c>
      <c r="B230" s="386" t="s">
        <v>71</v>
      </c>
      <c r="C230" s="385" t="s">
        <v>53</v>
      </c>
      <c r="D230" s="385" t="s">
        <v>110</v>
      </c>
      <c r="E230" s="385" t="s">
        <v>73</v>
      </c>
      <c r="F230" s="424" t="s">
        <v>757</v>
      </c>
      <c r="G230" s="424" t="s">
        <v>758</v>
      </c>
      <c r="H230" s="385" t="s">
        <v>75</v>
      </c>
      <c r="I230" s="379">
        <v>3</v>
      </c>
      <c r="J230" s="408" t="s">
        <v>82</v>
      </c>
      <c r="K230" s="387"/>
      <c r="L230" s="387"/>
      <c r="M230" s="387">
        <v>136</v>
      </c>
      <c r="N230" s="387">
        <v>0</v>
      </c>
      <c r="O230" s="387">
        <v>0</v>
      </c>
      <c r="P230" s="387">
        <v>136</v>
      </c>
      <c r="Q230" s="387">
        <v>0</v>
      </c>
      <c r="R230" s="387">
        <v>0</v>
      </c>
      <c r="S230" s="387">
        <v>0</v>
      </c>
      <c r="T230" s="387">
        <v>136</v>
      </c>
      <c r="U230" s="387">
        <v>0</v>
      </c>
      <c r="V230" s="387">
        <v>65</v>
      </c>
      <c r="W230" s="387"/>
      <c r="X230" s="387"/>
      <c r="Y230" s="387"/>
      <c r="Z230" s="388"/>
      <c r="AA230" s="387">
        <v>1</v>
      </c>
    </row>
    <row r="231" spans="1:27" ht="45" x14ac:dyDescent="0.25">
      <c r="A231" s="374">
        <v>221</v>
      </c>
      <c r="B231" s="386" t="s">
        <v>71</v>
      </c>
      <c r="C231" s="385" t="s">
        <v>53</v>
      </c>
      <c r="D231" s="385" t="s">
        <v>110</v>
      </c>
      <c r="E231" s="385" t="s">
        <v>73</v>
      </c>
      <c r="F231" s="424" t="s">
        <v>759</v>
      </c>
      <c r="G231" s="424" t="s">
        <v>760</v>
      </c>
      <c r="H231" s="385" t="s">
        <v>75</v>
      </c>
      <c r="I231" s="379">
        <v>3</v>
      </c>
      <c r="J231" s="408" t="s">
        <v>82</v>
      </c>
      <c r="K231" s="387"/>
      <c r="L231" s="387"/>
      <c r="M231" s="387">
        <v>136</v>
      </c>
      <c r="N231" s="387">
        <v>0</v>
      </c>
      <c r="O231" s="387">
        <v>0</v>
      </c>
      <c r="P231" s="387">
        <v>136</v>
      </c>
      <c r="Q231" s="387">
        <v>0</v>
      </c>
      <c r="R231" s="387">
        <v>0</v>
      </c>
      <c r="S231" s="387">
        <v>0</v>
      </c>
      <c r="T231" s="387">
        <v>136</v>
      </c>
      <c r="U231" s="387">
        <v>0</v>
      </c>
      <c r="V231" s="387">
        <v>66</v>
      </c>
      <c r="W231" s="387"/>
      <c r="X231" s="387"/>
      <c r="Y231" s="387"/>
      <c r="Z231" s="388"/>
      <c r="AA231" s="387">
        <v>1</v>
      </c>
    </row>
    <row r="232" spans="1:27" ht="45" x14ac:dyDescent="0.25">
      <c r="A232" s="374">
        <v>222</v>
      </c>
      <c r="B232" s="415" t="s">
        <v>71</v>
      </c>
      <c r="C232" s="415" t="s">
        <v>53</v>
      </c>
      <c r="D232" s="415" t="s">
        <v>81</v>
      </c>
      <c r="E232" s="415" t="s">
        <v>73</v>
      </c>
      <c r="F232" s="424" t="s">
        <v>761</v>
      </c>
      <c r="G232" s="424" t="s">
        <v>762</v>
      </c>
      <c r="H232" s="415" t="s">
        <v>75</v>
      </c>
      <c r="I232" s="416">
        <v>6</v>
      </c>
      <c r="J232" s="415" t="s">
        <v>82</v>
      </c>
      <c r="K232" s="415"/>
      <c r="L232" s="415"/>
      <c r="M232" s="415">
        <v>56</v>
      </c>
      <c r="N232" s="415">
        <v>0</v>
      </c>
      <c r="O232" s="415">
        <v>0</v>
      </c>
      <c r="P232" s="415">
        <v>56</v>
      </c>
      <c r="Q232" s="415">
        <v>0</v>
      </c>
      <c r="R232" s="415">
        <v>0</v>
      </c>
      <c r="S232" s="415">
        <v>0</v>
      </c>
      <c r="T232" s="415">
        <v>56</v>
      </c>
      <c r="U232" s="415">
        <v>0</v>
      </c>
      <c r="V232" s="415">
        <v>23</v>
      </c>
      <c r="W232" s="415"/>
      <c r="X232" s="410"/>
      <c r="Y232" s="415"/>
      <c r="Z232" s="415"/>
      <c r="AA232" s="415">
        <v>1</v>
      </c>
    </row>
    <row r="233" spans="1:27" ht="60" x14ac:dyDescent="0.25">
      <c r="A233" s="374">
        <v>223</v>
      </c>
      <c r="B233" s="412" t="s">
        <v>71</v>
      </c>
      <c r="C233" s="412" t="s">
        <v>53</v>
      </c>
      <c r="D233" s="412" t="s">
        <v>737</v>
      </c>
      <c r="E233" s="412" t="s">
        <v>73</v>
      </c>
      <c r="F233" s="390" t="s">
        <v>763</v>
      </c>
      <c r="G233" s="390" t="s">
        <v>764</v>
      </c>
      <c r="H233" s="412" t="s">
        <v>75</v>
      </c>
      <c r="I233" s="413">
        <v>8</v>
      </c>
      <c r="J233" s="412" t="s">
        <v>74</v>
      </c>
      <c r="K233" s="412"/>
      <c r="L233" s="412"/>
      <c r="M233" s="412">
        <v>63</v>
      </c>
      <c r="N233" s="412">
        <v>0</v>
      </c>
      <c r="O233" s="412">
        <v>0</v>
      </c>
      <c r="P233" s="412">
        <v>63</v>
      </c>
      <c r="Q233" s="412">
        <v>0</v>
      </c>
      <c r="R233" s="412">
        <v>0</v>
      </c>
      <c r="S233" s="412">
        <v>0</v>
      </c>
      <c r="T233" s="412">
        <v>63</v>
      </c>
      <c r="U233" s="412">
        <v>0</v>
      </c>
      <c r="V233" s="412">
        <v>22</v>
      </c>
      <c r="W233" s="412"/>
      <c r="X233" s="414"/>
      <c r="Y233" s="412"/>
      <c r="Z233" s="412"/>
      <c r="AA233" s="412">
        <v>1</v>
      </c>
    </row>
    <row r="234" spans="1:27" ht="60" x14ac:dyDescent="0.25">
      <c r="A234" s="374">
        <v>224</v>
      </c>
      <c r="B234" s="412" t="s">
        <v>71</v>
      </c>
      <c r="C234" s="412" t="s">
        <v>53</v>
      </c>
      <c r="D234" s="412" t="s">
        <v>737</v>
      </c>
      <c r="E234" s="412" t="s">
        <v>73</v>
      </c>
      <c r="F234" s="418" t="s">
        <v>765</v>
      </c>
      <c r="G234" s="418" t="s">
        <v>766</v>
      </c>
      <c r="H234" s="412" t="s">
        <v>75</v>
      </c>
      <c r="I234" s="413">
        <v>4.5</v>
      </c>
      <c r="J234" s="412" t="s">
        <v>74</v>
      </c>
      <c r="K234" s="412"/>
      <c r="L234" s="412"/>
      <c r="M234" s="412">
        <v>63</v>
      </c>
      <c r="N234" s="412">
        <v>0</v>
      </c>
      <c r="O234" s="412">
        <v>0</v>
      </c>
      <c r="P234" s="412">
        <v>63</v>
      </c>
      <c r="Q234" s="412">
        <v>0</v>
      </c>
      <c r="R234" s="412">
        <v>0</v>
      </c>
      <c r="S234" s="412">
        <v>0</v>
      </c>
      <c r="T234" s="412">
        <v>63</v>
      </c>
      <c r="U234" s="412">
        <v>0</v>
      </c>
      <c r="V234" s="412">
        <v>15</v>
      </c>
      <c r="W234" s="412"/>
      <c r="X234" s="414"/>
      <c r="Y234" s="412"/>
      <c r="Z234" s="412"/>
      <c r="AA234" s="412">
        <v>1</v>
      </c>
    </row>
    <row r="235" spans="1:27" ht="90" x14ac:dyDescent="0.25">
      <c r="A235" s="374">
        <v>225</v>
      </c>
      <c r="B235" s="409" t="s">
        <v>39</v>
      </c>
      <c r="C235" s="409" t="s">
        <v>147</v>
      </c>
      <c r="D235" s="409" t="s">
        <v>767</v>
      </c>
      <c r="E235" s="409" t="s">
        <v>42</v>
      </c>
      <c r="F235" s="409" t="s">
        <v>768</v>
      </c>
      <c r="G235" s="425" t="s">
        <v>769</v>
      </c>
      <c r="H235" s="409" t="s">
        <v>45</v>
      </c>
      <c r="I235" s="426">
        <v>6.5</v>
      </c>
      <c r="J235" s="415" t="s">
        <v>74</v>
      </c>
      <c r="K235" s="409"/>
      <c r="L235" s="409"/>
      <c r="M235" s="409">
        <v>122</v>
      </c>
      <c r="N235" s="409">
        <v>0</v>
      </c>
      <c r="O235" s="409">
        <v>0</v>
      </c>
      <c r="P235" s="409">
        <v>29</v>
      </c>
      <c r="Q235" s="409">
        <v>0</v>
      </c>
      <c r="R235" s="409">
        <v>0</v>
      </c>
      <c r="S235" s="409">
        <v>4</v>
      </c>
      <c r="T235" s="409">
        <v>25</v>
      </c>
      <c r="U235" s="409">
        <v>93</v>
      </c>
      <c r="V235" s="409">
        <v>215</v>
      </c>
      <c r="W235" s="409" t="s">
        <v>770</v>
      </c>
      <c r="X235" s="425" t="s">
        <v>771</v>
      </c>
      <c r="Y235" s="409" t="s">
        <v>109</v>
      </c>
      <c r="Z235" s="409" t="s">
        <v>46</v>
      </c>
      <c r="AA235" s="409">
        <v>0</v>
      </c>
    </row>
    <row r="236" spans="1:27" ht="45" x14ac:dyDescent="0.25">
      <c r="A236" s="374">
        <v>226</v>
      </c>
      <c r="B236" s="427" t="s">
        <v>71</v>
      </c>
      <c r="C236" s="427" t="s">
        <v>53</v>
      </c>
      <c r="D236" s="427" t="s">
        <v>271</v>
      </c>
      <c r="E236" s="427" t="s">
        <v>73</v>
      </c>
      <c r="F236" s="380" t="s">
        <v>772</v>
      </c>
      <c r="G236" s="380" t="s">
        <v>773</v>
      </c>
      <c r="H236" s="427" t="s">
        <v>75</v>
      </c>
      <c r="I236" s="428">
        <v>4.5</v>
      </c>
      <c r="J236" s="427" t="s">
        <v>82</v>
      </c>
      <c r="K236" s="427"/>
      <c r="L236" s="427"/>
      <c r="M236" s="427">
        <v>65</v>
      </c>
      <c r="N236" s="427">
        <v>0</v>
      </c>
      <c r="O236" s="427">
        <v>0</v>
      </c>
      <c r="P236" s="427">
        <v>65</v>
      </c>
      <c r="Q236" s="427">
        <v>0</v>
      </c>
      <c r="R236" s="427">
        <v>0</v>
      </c>
      <c r="S236" s="427">
        <v>0</v>
      </c>
      <c r="T236" s="427">
        <v>65</v>
      </c>
      <c r="U236" s="427">
        <v>0</v>
      </c>
      <c r="V236" s="427">
        <v>32</v>
      </c>
      <c r="W236" s="427"/>
      <c r="X236" s="429"/>
      <c r="Y236" s="427"/>
      <c r="Z236" s="427"/>
      <c r="AA236" s="427">
        <v>1</v>
      </c>
    </row>
    <row r="237" spans="1:27" ht="45" x14ac:dyDescent="0.25">
      <c r="A237" s="374">
        <v>227</v>
      </c>
      <c r="B237" s="412" t="s">
        <v>71</v>
      </c>
      <c r="C237" s="412" t="s">
        <v>53</v>
      </c>
      <c r="D237" s="412" t="s">
        <v>774</v>
      </c>
      <c r="E237" s="412">
        <v>0.38</v>
      </c>
      <c r="F237" s="380" t="s">
        <v>775</v>
      </c>
      <c r="G237" s="380" t="s">
        <v>776</v>
      </c>
      <c r="H237" s="412" t="s">
        <v>75</v>
      </c>
      <c r="I237" s="413">
        <v>1</v>
      </c>
      <c r="J237" s="412" t="s">
        <v>74</v>
      </c>
      <c r="K237" s="412"/>
      <c r="L237" s="412"/>
      <c r="M237" s="412">
        <v>9</v>
      </c>
      <c r="N237" s="412">
        <v>0</v>
      </c>
      <c r="O237" s="412">
        <v>0</v>
      </c>
      <c r="P237" s="412">
        <v>9</v>
      </c>
      <c r="Q237" s="412">
        <v>0</v>
      </c>
      <c r="R237" s="412">
        <v>0</v>
      </c>
      <c r="S237" s="412">
        <v>0</v>
      </c>
      <c r="T237" s="412">
        <v>9</v>
      </c>
      <c r="U237" s="412">
        <v>0</v>
      </c>
      <c r="V237" s="412">
        <v>12</v>
      </c>
      <c r="W237" s="412"/>
      <c r="X237" s="414"/>
      <c r="Y237" s="412"/>
      <c r="Z237" s="412"/>
      <c r="AA237" s="412">
        <v>1</v>
      </c>
    </row>
    <row r="238" spans="1:27" ht="60" x14ac:dyDescent="0.25">
      <c r="A238" s="374">
        <v>228</v>
      </c>
      <c r="B238" s="378" t="s">
        <v>47</v>
      </c>
      <c r="C238" s="378" t="s">
        <v>53</v>
      </c>
      <c r="D238" s="378" t="s">
        <v>777</v>
      </c>
      <c r="E238" s="378" t="s">
        <v>42</v>
      </c>
      <c r="F238" s="378" t="s">
        <v>776</v>
      </c>
      <c r="G238" s="390" t="s">
        <v>778</v>
      </c>
      <c r="H238" s="378" t="s">
        <v>45</v>
      </c>
      <c r="I238" s="413">
        <v>9</v>
      </c>
      <c r="J238" s="412" t="s">
        <v>74</v>
      </c>
      <c r="K238" s="378"/>
      <c r="L238" s="378"/>
      <c r="M238" s="378">
        <v>28</v>
      </c>
      <c r="N238" s="378">
        <v>0</v>
      </c>
      <c r="O238" s="378">
        <v>0</v>
      </c>
      <c r="P238" s="378">
        <v>28</v>
      </c>
      <c r="Q238" s="378">
        <v>0</v>
      </c>
      <c r="R238" s="378">
        <v>0</v>
      </c>
      <c r="S238" s="378">
        <v>0</v>
      </c>
      <c r="T238" s="378">
        <v>28</v>
      </c>
      <c r="U238" s="378">
        <v>0</v>
      </c>
      <c r="V238" s="378">
        <v>12</v>
      </c>
      <c r="W238" s="378"/>
      <c r="X238" s="390" t="s">
        <v>779</v>
      </c>
      <c r="Y238" s="378" t="s">
        <v>109</v>
      </c>
      <c r="Z238" s="378" t="s">
        <v>46</v>
      </c>
      <c r="AA238" s="378">
        <v>0</v>
      </c>
    </row>
    <row r="239" spans="1:27" ht="60" x14ac:dyDescent="0.25">
      <c r="A239" s="374">
        <v>229</v>
      </c>
      <c r="B239" s="412" t="s">
        <v>71</v>
      </c>
      <c r="C239" s="412" t="s">
        <v>53</v>
      </c>
      <c r="D239" s="412" t="s">
        <v>737</v>
      </c>
      <c r="E239" s="412" t="s">
        <v>73</v>
      </c>
      <c r="F239" s="390" t="s">
        <v>780</v>
      </c>
      <c r="G239" s="390" t="s">
        <v>781</v>
      </c>
      <c r="H239" s="412" t="s">
        <v>75</v>
      </c>
      <c r="I239" s="413">
        <v>6</v>
      </c>
      <c r="J239" s="412" t="s">
        <v>74</v>
      </c>
      <c r="K239" s="412"/>
      <c r="L239" s="412"/>
      <c r="M239" s="412">
        <v>63</v>
      </c>
      <c r="N239" s="412">
        <v>0</v>
      </c>
      <c r="O239" s="412">
        <v>0</v>
      </c>
      <c r="P239" s="412">
        <v>63</v>
      </c>
      <c r="Q239" s="412">
        <v>0</v>
      </c>
      <c r="R239" s="412">
        <v>0</v>
      </c>
      <c r="S239" s="412">
        <v>0</v>
      </c>
      <c r="T239" s="412">
        <v>63</v>
      </c>
      <c r="U239" s="412">
        <v>0</v>
      </c>
      <c r="V239" s="412">
        <v>18</v>
      </c>
      <c r="W239" s="412"/>
      <c r="X239" s="414"/>
      <c r="Y239" s="412"/>
      <c r="Z239" s="412"/>
      <c r="AA239" s="412">
        <v>1</v>
      </c>
    </row>
    <row r="240" spans="1:27" ht="60" x14ac:dyDescent="0.25">
      <c r="A240" s="374">
        <v>230</v>
      </c>
      <c r="B240" s="378" t="s">
        <v>47</v>
      </c>
      <c r="C240" s="378" t="s">
        <v>53</v>
      </c>
      <c r="D240" s="378" t="s">
        <v>777</v>
      </c>
      <c r="E240" s="378" t="s">
        <v>42</v>
      </c>
      <c r="F240" s="378" t="s">
        <v>782</v>
      </c>
      <c r="G240" s="390" t="s">
        <v>783</v>
      </c>
      <c r="H240" s="378" t="s">
        <v>45</v>
      </c>
      <c r="I240" s="378">
        <v>2.3330000000000002</v>
      </c>
      <c r="J240" s="412" t="s">
        <v>74</v>
      </c>
      <c r="K240" s="378"/>
      <c r="L240" s="378"/>
      <c r="M240" s="378">
        <v>28</v>
      </c>
      <c r="N240" s="378">
        <v>0</v>
      </c>
      <c r="O240" s="378">
        <v>0</v>
      </c>
      <c r="P240" s="378">
        <v>28</v>
      </c>
      <c r="Q240" s="378">
        <v>0</v>
      </c>
      <c r="R240" s="378">
        <v>0</v>
      </c>
      <c r="S240" s="378">
        <v>0</v>
      </c>
      <c r="T240" s="378">
        <v>28</v>
      </c>
      <c r="U240" s="378">
        <v>0</v>
      </c>
      <c r="V240" s="378">
        <v>12</v>
      </c>
      <c r="W240" s="378"/>
      <c r="X240" s="390" t="s">
        <v>784</v>
      </c>
      <c r="Y240" s="378" t="s">
        <v>109</v>
      </c>
      <c r="Z240" s="378" t="s">
        <v>46</v>
      </c>
      <c r="AA240" s="378">
        <v>0</v>
      </c>
    </row>
    <row r="241" spans="1:27" ht="45" x14ac:dyDescent="0.25">
      <c r="A241" s="374">
        <v>231</v>
      </c>
      <c r="B241" s="386" t="s">
        <v>71</v>
      </c>
      <c r="C241" s="385" t="s">
        <v>53</v>
      </c>
      <c r="D241" s="385" t="s">
        <v>110</v>
      </c>
      <c r="E241" s="385" t="s">
        <v>73</v>
      </c>
      <c r="F241" s="424" t="s">
        <v>785</v>
      </c>
      <c r="G241" s="424" t="s">
        <v>786</v>
      </c>
      <c r="H241" s="385" t="s">
        <v>75</v>
      </c>
      <c r="I241" s="379">
        <v>3.5</v>
      </c>
      <c r="J241" s="408" t="s">
        <v>82</v>
      </c>
      <c r="K241" s="387"/>
      <c r="L241" s="387"/>
      <c r="M241" s="387">
        <v>136</v>
      </c>
      <c r="N241" s="387">
        <v>0</v>
      </c>
      <c r="O241" s="387">
        <v>0</v>
      </c>
      <c r="P241" s="387">
        <v>136</v>
      </c>
      <c r="Q241" s="387">
        <v>0</v>
      </c>
      <c r="R241" s="387">
        <v>0</v>
      </c>
      <c r="S241" s="387">
        <v>0</v>
      </c>
      <c r="T241" s="387">
        <v>136</v>
      </c>
      <c r="U241" s="387">
        <v>0</v>
      </c>
      <c r="V241" s="387">
        <v>12</v>
      </c>
      <c r="W241" s="387"/>
      <c r="X241" s="387"/>
      <c r="Y241" s="387"/>
      <c r="Z241" s="388"/>
      <c r="AA241" s="387">
        <v>1</v>
      </c>
    </row>
    <row r="242" spans="1:27" ht="60" x14ac:dyDescent="0.25">
      <c r="A242" s="374">
        <v>232</v>
      </c>
      <c r="B242" s="378" t="s">
        <v>47</v>
      </c>
      <c r="C242" s="378" t="s">
        <v>40</v>
      </c>
      <c r="D242" s="378" t="s">
        <v>390</v>
      </c>
      <c r="E242" s="378" t="s">
        <v>42</v>
      </c>
      <c r="F242" s="378" t="s">
        <v>787</v>
      </c>
      <c r="G242" s="390" t="s">
        <v>788</v>
      </c>
      <c r="H242" s="378" t="s">
        <v>45</v>
      </c>
      <c r="I242" s="378">
        <v>6.6660000000000004</v>
      </c>
      <c r="J242" s="412" t="s">
        <v>74</v>
      </c>
      <c r="K242" s="378"/>
      <c r="L242" s="378"/>
      <c r="M242" s="378">
        <v>7</v>
      </c>
      <c r="N242" s="378">
        <v>0</v>
      </c>
      <c r="O242" s="378">
        <v>0</v>
      </c>
      <c r="P242" s="378">
        <v>7</v>
      </c>
      <c r="Q242" s="378">
        <v>0</v>
      </c>
      <c r="R242" s="378">
        <v>0</v>
      </c>
      <c r="S242" s="378">
        <v>7</v>
      </c>
      <c r="T242" s="378">
        <v>0</v>
      </c>
      <c r="U242" s="378">
        <v>0</v>
      </c>
      <c r="V242" s="378">
        <v>21</v>
      </c>
      <c r="W242" s="378"/>
      <c r="X242" s="390" t="s">
        <v>789</v>
      </c>
      <c r="Y242" s="378" t="s">
        <v>183</v>
      </c>
      <c r="Z242" s="378" t="s">
        <v>46</v>
      </c>
      <c r="AA242" s="378">
        <v>1</v>
      </c>
    </row>
    <row r="243" spans="1:27" ht="45" x14ac:dyDescent="0.25">
      <c r="A243" s="374">
        <v>233</v>
      </c>
      <c r="B243" s="400" t="s">
        <v>71</v>
      </c>
      <c r="C243" s="400" t="s">
        <v>53</v>
      </c>
      <c r="D243" s="401" t="s">
        <v>510</v>
      </c>
      <c r="E243" s="400" t="s">
        <v>73</v>
      </c>
      <c r="F243" s="401" t="s">
        <v>790</v>
      </c>
      <c r="G243" s="401" t="s">
        <v>791</v>
      </c>
      <c r="H243" s="400" t="s">
        <v>75</v>
      </c>
      <c r="I243" s="400">
        <v>2</v>
      </c>
      <c r="J243" s="400" t="s">
        <v>74</v>
      </c>
      <c r="K243" s="400"/>
      <c r="L243" s="400"/>
      <c r="M243" s="400">
        <v>66</v>
      </c>
      <c r="N243" s="400">
        <v>0</v>
      </c>
      <c r="O243" s="400">
        <v>0</v>
      </c>
      <c r="P243" s="400">
        <v>66</v>
      </c>
      <c r="Q243" s="400">
        <v>0</v>
      </c>
      <c r="R243" s="400">
        <v>0</v>
      </c>
      <c r="S243" s="400">
        <v>0</v>
      </c>
      <c r="T243" s="400">
        <v>66</v>
      </c>
      <c r="U243" s="400">
        <v>0</v>
      </c>
      <c r="V243" s="400">
        <v>28</v>
      </c>
      <c r="W243" s="400"/>
      <c r="X243" s="401"/>
      <c r="Y243" s="400"/>
      <c r="Z243" s="400"/>
      <c r="AA243" s="400">
        <v>1</v>
      </c>
    </row>
    <row r="244" spans="1:27" ht="60" x14ac:dyDescent="0.25">
      <c r="A244" s="374">
        <v>234</v>
      </c>
      <c r="B244" s="378" t="s">
        <v>47</v>
      </c>
      <c r="C244" s="378" t="s">
        <v>40</v>
      </c>
      <c r="D244" s="378" t="s">
        <v>390</v>
      </c>
      <c r="E244" s="378" t="s">
        <v>42</v>
      </c>
      <c r="F244" s="390" t="s">
        <v>792</v>
      </c>
      <c r="G244" s="390" t="s">
        <v>793</v>
      </c>
      <c r="H244" s="378" t="s">
        <v>45</v>
      </c>
      <c r="I244" s="411">
        <v>18.5</v>
      </c>
      <c r="J244" s="415" t="s">
        <v>74</v>
      </c>
      <c r="K244" s="377"/>
      <c r="L244" s="378"/>
      <c r="M244" s="378">
        <v>7</v>
      </c>
      <c r="N244" s="378">
        <v>0</v>
      </c>
      <c r="O244" s="378">
        <v>0</v>
      </c>
      <c r="P244" s="378">
        <v>7</v>
      </c>
      <c r="Q244" s="378">
        <v>0</v>
      </c>
      <c r="R244" s="378">
        <v>0</v>
      </c>
      <c r="S244" s="378">
        <v>7</v>
      </c>
      <c r="T244" s="378">
        <v>0</v>
      </c>
      <c r="U244" s="378">
        <v>0</v>
      </c>
      <c r="V244" s="378">
        <v>48</v>
      </c>
      <c r="W244" s="378"/>
      <c r="X244" s="390" t="s">
        <v>794</v>
      </c>
      <c r="Y244" s="378" t="s">
        <v>183</v>
      </c>
      <c r="Z244" s="378" t="s">
        <v>46</v>
      </c>
      <c r="AA244" s="378">
        <v>1</v>
      </c>
    </row>
    <row r="245" spans="1:27" ht="45" x14ac:dyDescent="0.25">
      <c r="A245" s="374">
        <v>235</v>
      </c>
      <c r="B245" s="412" t="s">
        <v>71</v>
      </c>
      <c r="C245" s="412" t="s">
        <v>147</v>
      </c>
      <c r="D245" s="412" t="s">
        <v>795</v>
      </c>
      <c r="E245" s="427" t="s">
        <v>73</v>
      </c>
      <c r="F245" s="380" t="s">
        <v>796</v>
      </c>
      <c r="G245" s="380" t="s">
        <v>797</v>
      </c>
      <c r="H245" s="412" t="s">
        <v>75</v>
      </c>
      <c r="I245" s="413">
        <v>6</v>
      </c>
      <c r="J245" s="412" t="s">
        <v>74</v>
      </c>
      <c r="K245" s="412"/>
      <c r="L245" s="412"/>
      <c r="M245" s="412">
        <v>22</v>
      </c>
      <c r="N245" s="412">
        <v>0</v>
      </c>
      <c r="O245" s="412">
        <v>0</v>
      </c>
      <c r="P245" s="412">
        <v>22</v>
      </c>
      <c r="Q245" s="412">
        <v>0</v>
      </c>
      <c r="R245" s="412">
        <v>0</v>
      </c>
      <c r="S245" s="412">
        <v>0</v>
      </c>
      <c r="T245" s="412">
        <v>22</v>
      </c>
      <c r="U245" s="412">
        <v>0</v>
      </c>
      <c r="V245" s="412">
        <v>12</v>
      </c>
      <c r="W245" s="412"/>
      <c r="X245" s="414"/>
      <c r="Y245" s="412"/>
      <c r="Z245" s="412"/>
      <c r="AA245" s="412">
        <v>1</v>
      </c>
    </row>
    <row r="246" spans="1:27" ht="60" x14ac:dyDescent="0.25">
      <c r="A246" s="374">
        <v>236</v>
      </c>
      <c r="B246" s="412" t="s">
        <v>71</v>
      </c>
      <c r="C246" s="412" t="s">
        <v>53</v>
      </c>
      <c r="D246" s="412" t="s">
        <v>737</v>
      </c>
      <c r="E246" s="412" t="s">
        <v>73</v>
      </c>
      <c r="F246" s="390" t="s">
        <v>798</v>
      </c>
      <c r="G246" s="390" t="s">
        <v>799</v>
      </c>
      <c r="H246" s="412" t="s">
        <v>75</v>
      </c>
      <c r="I246" s="413">
        <v>2.5</v>
      </c>
      <c r="J246" s="412" t="s">
        <v>74</v>
      </c>
      <c r="K246" s="412"/>
      <c r="L246" s="412"/>
      <c r="M246" s="412">
        <v>63</v>
      </c>
      <c r="N246" s="412">
        <v>0</v>
      </c>
      <c r="O246" s="412">
        <v>0</v>
      </c>
      <c r="P246" s="412">
        <v>63</v>
      </c>
      <c r="Q246" s="412">
        <v>0</v>
      </c>
      <c r="R246" s="412">
        <v>0</v>
      </c>
      <c r="S246" s="412">
        <v>0</v>
      </c>
      <c r="T246" s="412">
        <v>63</v>
      </c>
      <c r="U246" s="412">
        <v>0</v>
      </c>
      <c r="V246" s="412">
        <v>12</v>
      </c>
      <c r="W246" s="412"/>
      <c r="X246" s="414"/>
      <c r="Y246" s="412"/>
      <c r="Z246" s="412"/>
      <c r="AA246" s="412">
        <v>1</v>
      </c>
    </row>
    <row r="247" spans="1:27" ht="60" x14ac:dyDescent="0.25">
      <c r="A247" s="374">
        <v>237</v>
      </c>
      <c r="B247" s="412" t="s">
        <v>71</v>
      </c>
      <c r="C247" s="412" t="s">
        <v>53</v>
      </c>
      <c r="D247" s="412" t="s">
        <v>800</v>
      </c>
      <c r="E247" s="412">
        <v>0.38</v>
      </c>
      <c r="F247" s="380" t="s">
        <v>801</v>
      </c>
      <c r="G247" s="380" t="s">
        <v>802</v>
      </c>
      <c r="H247" s="412" t="s">
        <v>75</v>
      </c>
      <c r="I247" s="413">
        <v>2</v>
      </c>
      <c r="J247" s="412" t="s">
        <v>74</v>
      </c>
      <c r="K247" s="412"/>
      <c r="L247" s="412"/>
      <c r="M247" s="412">
        <v>9</v>
      </c>
      <c r="N247" s="412">
        <v>0</v>
      </c>
      <c r="O247" s="412">
        <v>0</v>
      </c>
      <c r="P247" s="412">
        <v>9</v>
      </c>
      <c r="Q247" s="412">
        <v>0</v>
      </c>
      <c r="R247" s="412">
        <v>0</v>
      </c>
      <c r="S247" s="412">
        <v>0</v>
      </c>
      <c r="T247" s="412">
        <v>9</v>
      </c>
      <c r="U247" s="412">
        <v>0</v>
      </c>
      <c r="V247" s="412">
        <v>4</v>
      </c>
      <c r="W247" s="412"/>
      <c r="X247" s="414"/>
      <c r="Y247" s="412"/>
      <c r="Z247" s="412"/>
      <c r="AA247" s="412">
        <v>1</v>
      </c>
    </row>
    <row r="248" spans="1:27" ht="45" x14ac:dyDescent="0.25">
      <c r="A248" s="374">
        <v>238</v>
      </c>
      <c r="B248" s="386" t="s">
        <v>71</v>
      </c>
      <c r="C248" s="385" t="s">
        <v>53</v>
      </c>
      <c r="D248" s="389" t="s">
        <v>110</v>
      </c>
      <c r="E248" s="385" t="s">
        <v>73</v>
      </c>
      <c r="F248" s="378" t="s">
        <v>803</v>
      </c>
      <c r="G248" s="378" t="s">
        <v>804</v>
      </c>
      <c r="H248" s="385" t="s">
        <v>75</v>
      </c>
      <c r="I248" s="430">
        <v>3</v>
      </c>
      <c r="J248" s="408" t="s">
        <v>82</v>
      </c>
      <c r="K248" s="387"/>
      <c r="L248" s="387"/>
      <c r="M248" s="387">
        <v>136</v>
      </c>
      <c r="N248" s="387">
        <v>0</v>
      </c>
      <c r="O248" s="387">
        <v>0</v>
      </c>
      <c r="P248" s="387">
        <v>136</v>
      </c>
      <c r="Q248" s="387">
        <v>0</v>
      </c>
      <c r="R248" s="387">
        <v>0</v>
      </c>
      <c r="S248" s="387">
        <v>0</v>
      </c>
      <c r="T248" s="387">
        <v>136</v>
      </c>
      <c r="U248" s="387">
        <v>0</v>
      </c>
      <c r="V248" s="387">
        <v>66</v>
      </c>
      <c r="W248" s="387"/>
      <c r="X248" s="387"/>
      <c r="Y248" s="387"/>
      <c r="Z248" s="388"/>
      <c r="AA248" s="387">
        <v>1</v>
      </c>
    </row>
    <row r="249" spans="1:27" ht="75" x14ac:dyDescent="0.25">
      <c r="A249" s="374">
        <v>239</v>
      </c>
      <c r="B249" s="431" t="s">
        <v>859</v>
      </c>
      <c r="C249" s="432" t="s">
        <v>161</v>
      </c>
      <c r="D249" s="387" t="s">
        <v>860</v>
      </c>
      <c r="E249" s="432" t="s">
        <v>864</v>
      </c>
      <c r="F249" s="433" t="s">
        <v>861</v>
      </c>
      <c r="G249" s="433" t="s">
        <v>862</v>
      </c>
      <c r="H249" s="434" t="s">
        <v>45</v>
      </c>
      <c r="I249" s="435">
        <v>0.16600000000000001</v>
      </c>
      <c r="J249" s="387" t="s">
        <v>82</v>
      </c>
      <c r="K249" s="387"/>
      <c r="L249" s="387"/>
      <c r="M249" s="387">
        <v>9</v>
      </c>
      <c r="N249" s="387">
        <v>0</v>
      </c>
      <c r="O249" s="387">
        <v>0</v>
      </c>
      <c r="P249" s="387">
        <v>0</v>
      </c>
      <c r="Q249" s="387">
        <v>0</v>
      </c>
      <c r="R249" s="387">
        <v>0</v>
      </c>
      <c r="S249" s="387">
        <v>0</v>
      </c>
      <c r="T249" s="387">
        <v>0</v>
      </c>
      <c r="U249" s="387">
        <v>9</v>
      </c>
      <c r="V249" s="387">
        <v>22</v>
      </c>
      <c r="W249" s="387"/>
      <c r="X249" s="387" t="s">
        <v>863</v>
      </c>
      <c r="Y249" s="436" t="s">
        <v>109</v>
      </c>
      <c r="Z249" s="436" t="s">
        <v>46</v>
      </c>
      <c r="AA249" s="436">
        <v>0</v>
      </c>
    </row>
    <row r="250" spans="1:27" ht="45" x14ac:dyDescent="0.25">
      <c r="A250" s="374">
        <v>240</v>
      </c>
      <c r="B250" s="415" t="s">
        <v>71</v>
      </c>
      <c r="C250" s="415" t="s">
        <v>53</v>
      </c>
      <c r="D250" s="415" t="s">
        <v>125</v>
      </c>
      <c r="E250" s="415" t="s">
        <v>73</v>
      </c>
      <c r="F250" s="409" t="s">
        <v>805</v>
      </c>
      <c r="G250" s="409" t="s">
        <v>806</v>
      </c>
      <c r="H250" s="415" t="s">
        <v>75</v>
      </c>
      <c r="I250" s="416">
        <v>2</v>
      </c>
      <c r="J250" s="415" t="s">
        <v>74</v>
      </c>
      <c r="K250" s="415"/>
      <c r="L250" s="415"/>
      <c r="M250" s="415">
        <v>63</v>
      </c>
      <c r="N250" s="415">
        <v>0</v>
      </c>
      <c r="O250" s="415">
        <v>0</v>
      </c>
      <c r="P250" s="415">
        <v>63</v>
      </c>
      <c r="Q250" s="415">
        <v>0</v>
      </c>
      <c r="R250" s="415">
        <v>0</v>
      </c>
      <c r="S250" s="415">
        <v>0</v>
      </c>
      <c r="T250" s="415">
        <v>63</v>
      </c>
      <c r="U250" s="415">
        <v>0</v>
      </c>
      <c r="V250" s="415">
        <v>21</v>
      </c>
      <c r="W250" s="415"/>
      <c r="X250" s="410"/>
      <c r="Y250" s="415"/>
      <c r="Z250" s="415"/>
      <c r="AA250" s="415">
        <v>1</v>
      </c>
    </row>
    <row r="251" spans="1:27" ht="45" x14ac:dyDescent="0.25">
      <c r="A251" s="374">
        <v>241</v>
      </c>
      <c r="B251" s="384" t="s">
        <v>71</v>
      </c>
      <c r="C251" s="384" t="s">
        <v>53</v>
      </c>
      <c r="D251" s="384" t="s">
        <v>284</v>
      </c>
      <c r="E251" s="384" t="s">
        <v>73</v>
      </c>
      <c r="F251" s="384" t="s">
        <v>807</v>
      </c>
      <c r="G251" s="380" t="s">
        <v>808</v>
      </c>
      <c r="H251" s="384" t="s">
        <v>45</v>
      </c>
      <c r="I251" s="384">
        <v>0.16600000000000001</v>
      </c>
      <c r="J251" s="437" t="s">
        <v>74</v>
      </c>
      <c r="K251" s="384"/>
      <c r="L251" s="384"/>
      <c r="M251" s="384">
        <v>68</v>
      </c>
      <c r="N251" s="384">
        <v>0</v>
      </c>
      <c r="O251" s="384">
        <v>0</v>
      </c>
      <c r="P251" s="384">
        <v>68</v>
      </c>
      <c r="Q251" s="384">
        <v>0</v>
      </c>
      <c r="R251" s="384">
        <v>0</v>
      </c>
      <c r="S251" s="384">
        <v>0</v>
      </c>
      <c r="T251" s="384">
        <v>68</v>
      </c>
      <c r="U251" s="384">
        <v>0</v>
      </c>
      <c r="V251" s="384">
        <v>12</v>
      </c>
      <c r="W251" s="384"/>
      <c r="X251" s="380" t="s">
        <v>809</v>
      </c>
      <c r="Y251" s="384" t="s">
        <v>109</v>
      </c>
      <c r="Z251" s="384" t="s">
        <v>46</v>
      </c>
      <c r="AA251" s="384">
        <v>0</v>
      </c>
    </row>
    <row r="252" spans="1:27" ht="45" x14ac:dyDescent="0.25">
      <c r="A252" s="374">
        <v>242</v>
      </c>
      <c r="B252" s="377" t="s">
        <v>71</v>
      </c>
      <c r="C252" s="378" t="s">
        <v>53</v>
      </c>
      <c r="D252" s="378" t="s">
        <v>99</v>
      </c>
      <c r="E252" s="378" t="s">
        <v>73</v>
      </c>
      <c r="F252" s="390" t="s">
        <v>810</v>
      </c>
      <c r="G252" s="390" t="s">
        <v>811</v>
      </c>
      <c r="H252" s="378" t="s">
        <v>75</v>
      </c>
      <c r="I252" s="379">
        <v>1</v>
      </c>
      <c r="J252" s="378" t="s">
        <v>82</v>
      </c>
      <c r="K252" s="378"/>
      <c r="L252" s="378"/>
      <c r="M252" s="378">
        <v>92</v>
      </c>
      <c r="N252" s="378">
        <v>0</v>
      </c>
      <c r="O252" s="378">
        <v>0</v>
      </c>
      <c r="P252" s="378">
        <v>92</v>
      </c>
      <c r="Q252" s="378">
        <v>0</v>
      </c>
      <c r="R252" s="378">
        <v>0</v>
      </c>
      <c r="S252" s="378">
        <v>0</v>
      </c>
      <c r="T252" s="378">
        <v>92</v>
      </c>
      <c r="U252" s="378">
        <v>0</v>
      </c>
      <c r="V252" s="378">
        <v>23</v>
      </c>
      <c r="W252" s="378"/>
      <c r="X252" s="438"/>
      <c r="Y252" s="384"/>
      <c r="Z252" s="384"/>
      <c r="AA252" s="384">
        <v>1</v>
      </c>
    </row>
    <row r="253" spans="1:27" ht="45" x14ac:dyDescent="0.25">
      <c r="A253" s="374">
        <v>243</v>
      </c>
      <c r="B253" s="378" t="s">
        <v>71</v>
      </c>
      <c r="C253" s="378" t="s">
        <v>53</v>
      </c>
      <c r="D253" s="378" t="s">
        <v>280</v>
      </c>
      <c r="E253" s="378" t="s">
        <v>73</v>
      </c>
      <c r="F253" s="378" t="s">
        <v>812</v>
      </c>
      <c r="G253" s="378" t="s">
        <v>813</v>
      </c>
      <c r="H253" s="378" t="s">
        <v>45</v>
      </c>
      <c r="I253" s="378">
        <v>0.73</v>
      </c>
      <c r="J253" s="378" t="s">
        <v>82</v>
      </c>
      <c r="K253" s="378"/>
      <c r="L253" s="378"/>
      <c r="M253" s="378">
        <v>57</v>
      </c>
      <c r="N253" s="378">
        <v>0</v>
      </c>
      <c r="O253" s="378">
        <v>0</v>
      </c>
      <c r="P253" s="378">
        <v>57</v>
      </c>
      <c r="Q253" s="378">
        <v>0</v>
      </c>
      <c r="R253" s="378">
        <v>0</v>
      </c>
      <c r="S253" s="378">
        <v>0</v>
      </c>
      <c r="T253" s="378">
        <v>57</v>
      </c>
      <c r="U253" s="378">
        <v>0</v>
      </c>
      <c r="V253" s="378">
        <v>32</v>
      </c>
      <c r="W253" s="439"/>
      <c r="X253" s="390" t="s">
        <v>858</v>
      </c>
      <c r="Y253" s="377" t="s">
        <v>109</v>
      </c>
      <c r="Z253" s="378" t="s">
        <v>46</v>
      </c>
      <c r="AA253" s="378">
        <v>0</v>
      </c>
    </row>
    <row r="254" spans="1:27" ht="45" x14ac:dyDescent="0.25">
      <c r="A254" s="374">
        <v>244</v>
      </c>
      <c r="B254" s="427" t="s">
        <v>71</v>
      </c>
      <c r="C254" s="427" t="s">
        <v>53</v>
      </c>
      <c r="D254" s="427" t="s">
        <v>271</v>
      </c>
      <c r="E254" s="427" t="s">
        <v>73</v>
      </c>
      <c r="F254" s="390" t="s">
        <v>814</v>
      </c>
      <c r="G254" s="390" t="s">
        <v>815</v>
      </c>
      <c r="H254" s="427" t="s">
        <v>75</v>
      </c>
      <c r="I254" s="428">
        <v>3</v>
      </c>
      <c r="J254" s="427" t="s">
        <v>82</v>
      </c>
      <c r="K254" s="427"/>
      <c r="L254" s="427"/>
      <c r="M254" s="427">
        <v>65</v>
      </c>
      <c r="N254" s="427">
        <v>0</v>
      </c>
      <c r="O254" s="427">
        <v>0</v>
      </c>
      <c r="P254" s="427">
        <v>65</v>
      </c>
      <c r="Q254" s="427">
        <v>0</v>
      </c>
      <c r="R254" s="427">
        <v>0</v>
      </c>
      <c r="S254" s="427">
        <v>0</v>
      </c>
      <c r="T254" s="427">
        <v>65</v>
      </c>
      <c r="U254" s="427">
        <v>0</v>
      </c>
      <c r="V254" s="427">
        <v>32</v>
      </c>
      <c r="W254" s="427"/>
      <c r="X254" s="429"/>
      <c r="Y254" s="427"/>
      <c r="Z254" s="427"/>
      <c r="AA254" s="427">
        <v>1</v>
      </c>
    </row>
    <row r="255" spans="1:27" ht="60" x14ac:dyDescent="0.25">
      <c r="A255" s="374">
        <v>245</v>
      </c>
      <c r="B255" s="378" t="s">
        <v>47</v>
      </c>
      <c r="C255" s="378" t="s">
        <v>40</v>
      </c>
      <c r="D255" s="378" t="s">
        <v>129</v>
      </c>
      <c r="E255" s="378" t="s">
        <v>73</v>
      </c>
      <c r="F255" s="378" t="s">
        <v>816</v>
      </c>
      <c r="G255" s="390" t="s">
        <v>817</v>
      </c>
      <c r="H255" s="378" t="s">
        <v>45</v>
      </c>
      <c r="I255" s="378">
        <v>7.6660000000000004</v>
      </c>
      <c r="J255" s="427" t="s">
        <v>82</v>
      </c>
      <c r="K255" s="378"/>
      <c r="L255" s="378"/>
      <c r="M255" s="378">
        <v>572</v>
      </c>
      <c r="N255" s="378">
        <v>0</v>
      </c>
      <c r="O255" s="378">
        <v>0</v>
      </c>
      <c r="P255" s="378">
        <v>572</v>
      </c>
      <c r="Q255" s="378">
        <v>0</v>
      </c>
      <c r="R255" s="378">
        <v>0</v>
      </c>
      <c r="S255" s="378">
        <v>0</v>
      </c>
      <c r="T255" s="378">
        <v>572</v>
      </c>
      <c r="U255" s="378">
        <v>0</v>
      </c>
      <c r="V255" s="378">
        <v>153</v>
      </c>
      <c r="W255" s="378"/>
      <c r="X255" s="390" t="s">
        <v>818</v>
      </c>
      <c r="Y255" s="390" t="s">
        <v>109</v>
      </c>
      <c r="Z255" s="378" t="s">
        <v>46</v>
      </c>
      <c r="AA255" s="378">
        <v>0</v>
      </c>
    </row>
    <row r="256" spans="1:27" ht="45" x14ac:dyDescent="0.25">
      <c r="A256" s="374">
        <v>246</v>
      </c>
      <c r="B256" s="386" t="s">
        <v>71</v>
      </c>
      <c r="C256" s="385" t="s">
        <v>53</v>
      </c>
      <c r="D256" s="385" t="s">
        <v>110</v>
      </c>
      <c r="E256" s="385" t="s">
        <v>73</v>
      </c>
      <c r="F256" s="390" t="s">
        <v>819</v>
      </c>
      <c r="G256" s="390" t="s">
        <v>820</v>
      </c>
      <c r="H256" s="385" t="s">
        <v>75</v>
      </c>
      <c r="I256" s="379">
        <v>1.5</v>
      </c>
      <c r="J256" s="408" t="s">
        <v>82</v>
      </c>
      <c r="K256" s="387"/>
      <c r="L256" s="387"/>
      <c r="M256" s="387">
        <v>136</v>
      </c>
      <c r="N256" s="387">
        <v>0</v>
      </c>
      <c r="O256" s="387">
        <v>0</v>
      </c>
      <c r="P256" s="387">
        <v>136</v>
      </c>
      <c r="Q256" s="387">
        <v>0</v>
      </c>
      <c r="R256" s="387">
        <v>0</v>
      </c>
      <c r="S256" s="387">
        <v>0</v>
      </c>
      <c r="T256" s="387">
        <v>136</v>
      </c>
      <c r="U256" s="387">
        <v>0</v>
      </c>
      <c r="V256" s="387">
        <v>12</v>
      </c>
      <c r="W256" s="387"/>
      <c r="X256" s="387"/>
      <c r="Y256" s="387"/>
      <c r="Z256" s="388"/>
      <c r="AA256" s="387">
        <v>1</v>
      </c>
    </row>
    <row r="257" spans="1:27" ht="60" x14ac:dyDescent="0.25">
      <c r="A257" s="374">
        <v>247</v>
      </c>
      <c r="B257" s="378" t="s">
        <v>71</v>
      </c>
      <c r="C257" s="378" t="s">
        <v>53</v>
      </c>
      <c r="D257" s="378" t="s">
        <v>821</v>
      </c>
      <c r="E257" s="378" t="s">
        <v>73</v>
      </c>
      <c r="F257" s="378" t="s">
        <v>822</v>
      </c>
      <c r="G257" s="390" t="s">
        <v>823</v>
      </c>
      <c r="H257" s="378" t="s">
        <v>45</v>
      </c>
      <c r="I257" s="378">
        <v>2.6659999999999999</v>
      </c>
      <c r="J257" s="408" t="s">
        <v>82</v>
      </c>
      <c r="K257" s="378"/>
      <c r="L257" s="378"/>
      <c r="M257" s="378">
        <v>165</v>
      </c>
      <c r="N257" s="378">
        <v>0</v>
      </c>
      <c r="O257" s="378">
        <v>0</v>
      </c>
      <c r="P257" s="378">
        <v>165</v>
      </c>
      <c r="Q257" s="378">
        <v>0</v>
      </c>
      <c r="R257" s="378">
        <v>0</v>
      </c>
      <c r="S257" s="378">
        <v>0</v>
      </c>
      <c r="T257" s="378">
        <v>165</v>
      </c>
      <c r="U257" s="378">
        <v>0</v>
      </c>
      <c r="V257" s="378">
        <v>33</v>
      </c>
      <c r="W257" s="378"/>
      <c r="X257" s="390" t="s">
        <v>824</v>
      </c>
      <c r="Y257" s="378" t="s">
        <v>70</v>
      </c>
      <c r="Z257" s="378" t="s">
        <v>46</v>
      </c>
      <c r="AA257" s="378">
        <v>1</v>
      </c>
    </row>
    <row r="258" spans="1:27" ht="45" x14ac:dyDescent="0.25">
      <c r="A258" s="374">
        <v>248</v>
      </c>
      <c r="B258" s="415" t="s">
        <v>71</v>
      </c>
      <c r="C258" s="415" t="s">
        <v>53</v>
      </c>
      <c r="D258" s="415" t="s">
        <v>81</v>
      </c>
      <c r="E258" s="415" t="s">
        <v>73</v>
      </c>
      <c r="F258" s="390" t="s">
        <v>825</v>
      </c>
      <c r="G258" s="390" t="s">
        <v>826</v>
      </c>
      <c r="H258" s="415" t="s">
        <v>75</v>
      </c>
      <c r="I258" s="416">
        <v>6.5</v>
      </c>
      <c r="J258" s="415" t="s">
        <v>82</v>
      </c>
      <c r="K258" s="415"/>
      <c r="L258" s="415"/>
      <c r="M258" s="415">
        <v>56</v>
      </c>
      <c r="N258" s="415">
        <v>0</v>
      </c>
      <c r="O258" s="415">
        <v>0</v>
      </c>
      <c r="P258" s="415">
        <v>56</v>
      </c>
      <c r="Q258" s="415">
        <v>0</v>
      </c>
      <c r="R258" s="415">
        <v>0</v>
      </c>
      <c r="S258" s="415">
        <v>0</v>
      </c>
      <c r="T258" s="415">
        <v>56</v>
      </c>
      <c r="U258" s="415">
        <v>0</v>
      </c>
      <c r="V258" s="415">
        <v>23</v>
      </c>
      <c r="W258" s="415"/>
      <c r="X258" s="410"/>
      <c r="Y258" s="415"/>
      <c r="Z258" s="415"/>
      <c r="AA258" s="415">
        <v>1</v>
      </c>
    </row>
    <row r="259" spans="1:27" ht="45" x14ac:dyDescent="0.25">
      <c r="A259" s="374">
        <v>249</v>
      </c>
      <c r="B259" s="378" t="s">
        <v>160</v>
      </c>
      <c r="C259" s="378" t="s">
        <v>48</v>
      </c>
      <c r="D259" s="378" t="s">
        <v>827</v>
      </c>
      <c r="E259" s="378" t="s">
        <v>42</v>
      </c>
      <c r="F259" s="378" t="s">
        <v>828</v>
      </c>
      <c r="G259" s="378" t="s">
        <v>829</v>
      </c>
      <c r="H259" s="378" t="s">
        <v>45</v>
      </c>
      <c r="I259" s="378">
        <v>0.23</v>
      </c>
      <c r="J259" s="415" t="s">
        <v>82</v>
      </c>
      <c r="K259" s="378"/>
      <c r="L259" s="378"/>
      <c r="M259" s="378">
        <v>1</v>
      </c>
      <c r="N259" s="378">
        <v>0</v>
      </c>
      <c r="O259" s="378">
        <v>0</v>
      </c>
      <c r="P259" s="378">
        <v>1</v>
      </c>
      <c r="Q259" s="378">
        <v>0</v>
      </c>
      <c r="R259" s="378">
        <v>0</v>
      </c>
      <c r="S259" s="378">
        <v>1</v>
      </c>
      <c r="T259" s="378">
        <v>0</v>
      </c>
      <c r="U259" s="378">
        <v>0</v>
      </c>
      <c r="V259" s="378">
        <v>12</v>
      </c>
      <c r="W259" s="378"/>
      <c r="X259" s="390" t="s">
        <v>830</v>
      </c>
      <c r="Y259" s="378" t="s">
        <v>57</v>
      </c>
      <c r="Z259" s="378" t="s">
        <v>46</v>
      </c>
      <c r="AA259" s="378">
        <v>0</v>
      </c>
    </row>
    <row r="260" spans="1:27" ht="45" x14ac:dyDescent="0.25">
      <c r="A260" s="374">
        <v>250</v>
      </c>
      <c r="B260" s="377" t="s">
        <v>71</v>
      </c>
      <c r="C260" s="378" t="s">
        <v>53</v>
      </c>
      <c r="D260" s="378" t="s">
        <v>99</v>
      </c>
      <c r="E260" s="378" t="s">
        <v>73</v>
      </c>
      <c r="F260" s="390" t="s">
        <v>831</v>
      </c>
      <c r="G260" s="390" t="s">
        <v>832</v>
      </c>
      <c r="H260" s="378" t="s">
        <v>75</v>
      </c>
      <c r="I260" s="379">
        <v>1.4159999999999999</v>
      </c>
      <c r="J260" s="378" t="s">
        <v>82</v>
      </c>
      <c r="K260" s="378"/>
      <c r="L260" s="378"/>
      <c r="M260" s="378">
        <v>92</v>
      </c>
      <c r="N260" s="378">
        <v>0</v>
      </c>
      <c r="O260" s="378">
        <v>0</v>
      </c>
      <c r="P260" s="378">
        <v>92</v>
      </c>
      <c r="Q260" s="378">
        <v>0</v>
      </c>
      <c r="R260" s="378">
        <v>0</v>
      </c>
      <c r="S260" s="378">
        <v>0</v>
      </c>
      <c r="T260" s="378">
        <v>92</v>
      </c>
      <c r="U260" s="378">
        <v>0</v>
      </c>
      <c r="V260" s="378">
        <v>24</v>
      </c>
      <c r="W260" s="378"/>
      <c r="X260" s="438"/>
      <c r="Y260" s="384"/>
      <c r="Z260" s="384"/>
      <c r="AA260" s="384">
        <v>1</v>
      </c>
    </row>
    <row r="261" spans="1:27" ht="45" x14ac:dyDescent="0.25">
      <c r="A261" s="374">
        <v>251</v>
      </c>
      <c r="B261" s="378" t="s">
        <v>71</v>
      </c>
      <c r="C261" s="378" t="s">
        <v>53</v>
      </c>
      <c r="D261" s="378" t="s">
        <v>833</v>
      </c>
      <c r="E261" s="378" t="s">
        <v>73</v>
      </c>
      <c r="F261" s="378" t="s">
        <v>834</v>
      </c>
      <c r="G261" s="378" t="s">
        <v>835</v>
      </c>
      <c r="H261" s="378" t="s">
        <v>45</v>
      </c>
      <c r="I261" s="378">
        <v>1.38</v>
      </c>
      <c r="J261" s="378" t="s">
        <v>82</v>
      </c>
      <c r="K261" s="378"/>
      <c r="L261" s="378"/>
      <c r="M261" s="378">
        <v>60</v>
      </c>
      <c r="N261" s="378">
        <v>0</v>
      </c>
      <c r="O261" s="378">
        <v>0</v>
      </c>
      <c r="P261" s="378">
        <v>60</v>
      </c>
      <c r="Q261" s="378">
        <v>0</v>
      </c>
      <c r="R261" s="378">
        <v>0</v>
      </c>
      <c r="S261" s="378">
        <v>0</v>
      </c>
      <c r="T261" s="378">
        <v>60</v>
      </c>
      <c r="U261" s="378">
        <v>0</v>
      </c>
      <c r="V261" s="378">
        <v>22</v>
      </c>
      <c r="W261" s="378"/>
      <c r="X261" s="390" t="s">
        <v>836</v>
      </c>
      <c r="Y261" s="378" t="s">
        <v>70</v>
      </c>
      <c r="Z261" s="378" t="s">
        <v>46</v>
      </c>
      <c r="AA261" s="378">
        <v>1</v>
      </c>
    </row>
    <row r="262" spans="1:27" ht="45" x14ac:dyDescent="0.25">
      <c r="A262" s="374">
        <v>252</v>
      </c>
      <c r="B262" s="378" t="s">
        <v>71</v>
      </c>
      <c r="C262" s="378" t="s">
        <v>53</v>
      </c>
      <c r="D262" s="378" t="s">
        <v>833</v>
      </c>
      <c r="E262" s="378" t="s">
        <v>73</v>
      </c>
      <c r="F262" s="378" t="s">
        <v>837</v>
      </c>
      <c r="G262" s="390" t="s">
        <v>838</v>
      </c>
      <c r="H262" s="378" t="s">
        <v>45</v>
      </c>
      <c r="I262" s="378">
        <v>6.3330000000000002</v>
      </c>
      <c r="J262" s="378" t="s">
        <v>82</v>
      </c>
      <c r="K262" s="378"/>
      <c r="L262" s="378"/>
      <c r="M262" s="378">
        <v>32</v>
      </c>
      <c r="N262" s="378">
        <v>0</v>
      </c>
      <c r="O262" s="378">
        <v>0</v>
      </c>
      <c r="P262" s="378">
        <v>32</v>
      </c>
      <c r="Q262" s="378">
        <v>0</v>
      </c>
      <c r="R262" s="378">
        <v>0</v>
      </c>
      <c r="S262" s="378">
        <v>0</v>
      </c>
      <c r="T262" s="378">
        <v>32</v>
      </c>
      <c r="U262" s="378">
        <v>0</v>
      </c>
      <c r="V262" s="378">
        <v>12</v>
      </c>
      <c r="W262" s="378"/>
      <c r="X262" s="390" t="s">
        <v>839</v>
      </c>
      <c r="Y262" s="378" t="s">
        <v>70</v>
      </c>
      <c r="Z262" s="378" t="s">
        <v>46</v>
      </c>
      <c r="AA262" s="378">
        <v>1</v>
      </c>
    </row>
    <row r="263" spans="1:27" ht="45" x14ac:dyDescent="0.25">
      <c r="A263" s="374">
        <v>253</v>
      </c>
      <c r="B263" s="400" t="s">
        <v>71</v>
      </c>
      <c r="C263" s="400" t="s">
        <v>53</v>
      </c>
      <c r="D263" s="400" t="s">
        <v>840</v>
      </c>
      <c r="E263" s="400">
        <v>0.38</v>
      </c>
      <c r="F263" s="390" t="s">
        <v>841</v>
      </c>
      <c r="G263" s="390" t="s">
        <v>842</v>
      </c>
      <c r="H263" s="400" t="s">
        <v>75</v>
      </c>
      <c r="I263" s="402">
        <v>3</v>
      </c>
      <c r="J263" s="400" t="s">
        <v>74</v>
      </c>
      <c r="K263" s="400"/>
      <c r="L263" s="400"/>
      <c r="M263" s="400">
        <v>10</v>
      </c>
      <c r="N263" s="400">
        <v>0</v>
      </c>
      <c r="O263" s="400">
        <v>0</v>
      </c>
      <c r="P263" s="400">
        <v>10</v>
      </c>
      <c r="Q263" s="400">
        <v>0</v>
      </c>
      <c r="R263" s="400">
        <v>0</v>
      </c>
      <c r="S263" s="400">
        <v>0</v>
      </c>
      <c r="T263" s="400">
        <v>10</v>
      </c>
      <c r="U263" s="400">
        <v>0</v>
      </c>
      <c r="V263" s="400">
        <v>10</v>
      </c>
      <c r="W263" s="400"/>
      <c r="X263" s="401"/>
      <c r="Y263" s="400"/>
      <c r="Z263" s="400"/>
      <c r="AA263" s="400">
        <v>1</v>
      </c>
    </row>
    <row r="264" spans="1:27" ht="45" x14ac:dyDescent="0.25">
      <c r="A264" s="374">
        <v>254</v>
      </c>
      <c r="B264" s="378" t="s">
        <v>160</v>
      </c>
      <c r="C264" s="378" t="s">
        <v>48</v>
      </c>
      <c r="D264" s="390" t="s">
        <v>843</v>
      </c>
      <c r="E264" s="378" t="s">
        <v>42</v>
      </c>
      <c r="F264" s="390" t="s">
        <v>844</v>
      </c>
      <c r="G264" s="390" t="s">
        <v>845</v>
      </c>
      <c r="H264" s="400" t="s">
        <v>75</v>
      </c>
      <c r="I264" s="378">
        <v>0.33300000000000002</v>
      </c>
      <c r="J264" s="415" t="s">
        <v>82</v>
      </c>
      <c r="K264" s="378"/>
      <c r="L264" s="378"/>
      <c r="M264" s="378">
        <v>1</v>
      </c>
      <c r="N264" s="378">
        <v>0</v>
      </c>
      <c r="O264" s="378">
        <v>0</v>
      </c>
      <c r="P264" s="378">
        <v>1</v>
      </c>
      <c r="Q264" s="378">
        <v>0</v>
      </c>
      <c r="R264" s="378">
        <v>0</v>
      </c>
      <c r="S264" s="378">
        <v>1</v>
      </c>
      <c r="T264" s="378">
        <v>0</v>
      </c>
      <c r="U264" s="378">
        <v>0</v>
      </c>
      <c r="V264" s="378">
        <v>12</v>
      </c>
      <c r="W264" s="378"/>
      <c r="X264" s="390"/>
      <c r="Y264" s="378"/>
      <c r="Z264" s="378"/>
      <c r="AA264" s="378">
        <v>1</v>
      </c>
    </row>
    <row r="265" spans="1:27" ht="75" x14ac:dyDescent="0.25">
      <c r="A265" s="374">
        <v>255</v>
      </c>
      <c r="B265" s="378" t="s">
        <v>47</v>
      </c>
      <c r="C265" s="378" t="s">
        <v>53</v>
      </c>
      <c r="D265" s="378" t="s">
        <v>88</v>
      </c>
      <c r="E265" s="378" t="s">
        <v>73</v>
      </c>
      <c r="F265" s="378" t="s">
        <v>846</v>
      </c>
      <c r="G265" s="378" t="s">
        <v>847</v>
      </c>
      <c r="H265" s="378" t="s">
        <v>45</v>
      </c>
      <c r="I265" s="378">
        <v>0.02</v>
      </c>
      <c r="J265" s="400" t="s">
        <v>74</v>
      </c>
      <c r="K265" s="378"/>
      <c r="L265" s="378"/>
      <c r="M265" s="378">
        <v>45</v>
      </c>
      <c r="N265" s="378">
        <v>0</v>
      </c>
      <c r="O265" s="378">
        <v>0</v>
      </c>
      <c r="P265" s="378">
        <v>45</v>
      </c>
      <c r="Q265" s="378">
        <v>0</v>
      </c>
      <c r="R265" s="378">
        <v>0</v>
      </c>
      <c r="S265" s="378">
        <v>0</v>
      </c>
      <c r="T265" s="378">
        <v>45</v>
      </c>
      <c r="U265" s="378">
        <v>0</v>
      </c>
      <c r="V265" s="378">
        <v>10</v>
      </c>
      <c r="W265" s="378"/>
      <c r="X265" s="390" t="s">
        <v>848</v>
      </c>
      <c r="Y265" s="378" t="s">
        <v>109</v>
      </c>
      <c r="Z265" s="378" t="s">
        <v>46</v>
      </c>
      <c r="AA265" s="378">
        <v>0</v>
      </c>
    </row>
    <row r="266" spans="1:27" ht="45" x14ac:dyDescent="0.25">
      <c r="A266" s="374">
        <v>256</v>
      </c>
      <c r="B266" s="400" t="s">
        <v>71</v>
      </c>
      <c r="C266" s="400" t="s">
        <v>53</v>
      </c>
      <c r="D266" s="400" t="s">
        <v>849</v>
      </c>
      <c r="E266" s="400">
        <v>0.38</v>
      </c>
      <c r="F266" s="390" t="s">
        <v>850</v>
      </c>
      <c r="G266" s="390" t="s">
        <v>851</v>
      </c>
      <c r="H266" s="400" t="s">
        <v>75</v>
      </c>
      <c r="I266" s="402">
        <v>1</v>
      </c>
      <c r="J266" s="400" t="s">
        <v>74</v>
      </c>
      <c r="K266" s="400"/>
      <c r="L266" s="400"/>
      <c r="M266" s="400">
        <v>22</v>
      </c>
      <c r="N266" s="400">
        <v>0</v>
      </c>
      <c r="O266" s="400">
        <v>0</v>
      </c>
      <c r="P266" s="400">
        <v>22</v>
      </c>
      <c r="Q266" s="400">
        <v>0</v>
      </c>
      <c r="R266" s="400">
        <v>0</v>
      </c>
      <c r="S266" s="400">
        <v>0</v>
      </c>
      <c r="T266" s="400">
        <v>22</v>
      </c>
      <c r="U266" s="400">
        <v>0</v>
      </c>
      <c r="V266" s="400">
        <v>10</v>
      </c>
      <c r="W266" s="400"/>
      <c r="X266" s="401"/>
      <c r="Y266" s="400"/>
      <c r="Z266" s="400"/>
      <c r="AA266" s="400">
        <v>1</v>
      </c>
    </row>
    <row r="267" spans="1:27" ht="45" x14ac:dyDescent="0.25">
      <c r="A267" s="374">
        <v>257</v>
      </c>
      <c r="B267" s="415" t="s">
        <v>71</v>
      </c>
      <c r="C267" s="415" t="s">
        <v>53</v>
      </c>
      <c r="D267" s="415" t="s">
        <v>81</v>
      </c>
      <c r="E267" s="415" t="s">
        <v>73</v>
      </c>
      <c r="F267" s="390" t="s">
        <v>852</v>
      </c>
      <c r="G267" s="390" t="s">
        <v>853</v>
      </c>
      <c r="H267" s="415" t="s">
        <v>75</v>
      </c>
      <c r="I267" s="416">
        <v>2</v>
      </c>
      <c r="J267" s="415" t="s">
        <v>82</v>
      </c>
      <c r="K267" s="415"/>
      <c r="L267" s="415"/>
      <c r="M267" s="415">
        <v>56</v>
      </c>
      <c r="N267" s="415">
        <v>0</v>
      </c>
      <c r="O267" s="415">
        <v>0</v>
      </c>
      <c r="P267" s="415">
        <v>56</v>
      </c>
      <c r="Q267" s="415">
        <v>0</v>
      </c>
      <c r="R267" s="415">
        <v>0</v>
      </c>
      <c r="S267" s="415">
        <v>0</v>
      </c>
      <c r="T267" s="415">
        <v>56</v>
      </c>
      <c r="U267" s="415">
        <v>0</v>
      </c>
      <c r="V267" s="415">
        <v>23</v>
      </c>
      <c r="W267" s="415"/>
      <c r="X267" s="410"/>
      <c r="Y267" s="415"/>
      <c r="Z267" s="415"/>
      <c r="AA267" s="415">
        <v>1</v>
      </c>
    </row>
    <row r="268" spans="1:27" ht="60" x14ac:dyDescent="0.25">
      <c r="A268" s="374">
        <v>258</v>
      </c>
      <c r="B268" s="378" t="s">
        <v>71</v>
      </c>
      <c r="C268" s="378" t="s">
        <v>53</v>
      </c>
      <c r="D268" s="400" t="s">
        <v>854</v>
      </c>
      <c r="E268" s="400">
        <v>0.38</v>
      </c>
      <c r="F268" s="390" t="s">
        <v>855</v>
      </c>
      <c r="G268" s="390" t="s">
        <v>856</v>
      </c>
      <c r="H268" s="378" t="s">
        <v>45</v>
      </c>
      <c r="I268" s="379">
        <v>3</v>
      </c>
      <c r="J268" s="378" t="s">
        <v>82</v>
      </c>
      <c r="K268" s="378"/>
      <c r="L268" s="378"/>
      <c r="M268" s="378">
        <v>12</v>
      </c>
      <c r="N268" s="378">
        <v>0</v>
      </c>
      <c r="O268" s="378">
        <v>0</v>
      </c>
      <c r="P268" s="378">
        <v>12</v>
      </c>
      <c r="Q268" s="378">
        <v>0</v>
      </c>
      <c r="R268" s="378">
        <v>0</v>
      </c>
      <c r="S268" s="378">
        <v>0</v>
      </c>
      <c r="T268" s="378">
        <v>12</v>
      </c>
      <c r="U268" s="378">
        <v>0</v>
      </c>
      <c r="V268" s="378">
        <v>6</v>
      </c>
      <c r="W268" s="378"/>
      <c r="X268" s="390" t="s">
        <v>857</v>
      </c>
      <c r="Y268" s="378" t="s">
        <v>70</v>
      </c>
      <c r="Z268" s="378" t="s">
        <v>46</v>
      </c>
      <c r="AA268" s="378">
        <v>1</v>
      </c>
    </row>
    <row r="269" spans="1:27" ht="45" x14ac:dyDescent="0.25">
      <c r="A269" s="374">
        <v>259</v>
      </c>
      <c r="B269" s="378" t="s">
        <v>71</v>
      </c>
      <c r="C269" s="378" t="s">
        <v>53</v>
      </c>
      <c r="D269" s="400" t="s">
        <v>865</v>
      </c>
      <c r="E269" s="400">
        <v>0.38</v>
      </c>
      <c r="F269" s="378" t="s">
        <v>866</v>
      </c>
      <c r="G269" s="378" t="s">
        <v>867</v>
      </c>
      <c r="H269" s="378" t="s">
        <v>75</v>
      </c>
      <c r="I269" s="379">
        <v>5</v>
      </c>
      <c r="J269" s="378" t="s">
        <v>82</v>
      </c>
      <c r="K269" s="378"/>
      <c r="L269" s="378"/>
      <c r="M269" s="378">
        <v>12</v>
      </c>
      <c r="N269" s="378">
        <v>0</v>
      </c>
      <c r="O269" s="378">
        <v>0</v>
      </c>
      <c r="P269" s="378">
        <v>12</v>
      </c>
      <c r="Q269" s="378">
        <v>0</v>
      </c>
      <c r="R269" s="378">
        <v>0</v>
      </c>
      <c r="S269" s="378">
        <v>0</v>
      </c>
      <c r="T269" s="378">
        <v>12</v>
      </c>
      <c r="U269" s="378">
        <v>0</v>
      </c>
      <c r="V269" s="378">
        <v>6</v>
      </c>
      <c r="W269" s="378"/>
      <c r="X269" s="390"/>
      <c r="Y269" s="378"/>
      <c r="Z269" s="378"/>
      <c r="AA269" s="378">
        <v>1</v>
      </c>
    </row>
    <row r="270" spans="1:27" ht="45" x14ac:dyDescent="0.25">
      <c r="A270" s="374">
        <v>260</v>
      </c>
      <c r="B270" s="378" t="s">
        <v>71</v>
      </c>
      <c r="C270" s="378" t="s">
        <v>53</v>
      </c>
      <c r="D270" s="378" t="s">
        <v>280</v>
      </c>
      <c r="E270" s="378" t="s">
        <v>73</v>
      </c>
      <c r="F270" s="378" t="s">
        <v>868</v>
      </c>
      <c r="G270" s="378" t="s">
        <v>869</v>
      </c>
      <c r="H270" s="378" t="s">
        <v>45</v>
      </c>
      <c r="I270" s="378">
        <v>0.63</v>
      </c>
      <c r="J270" s="378" t="s">
        <v>82</v>
      </c>
      <c r="K270" s="378"/>
      <c r="L270" s="378"/>
      <c r="M270" s="378">
        <v>57</v>
      </c>
      <c r="N270" s="378">
        <v>0</v>
      </c>
      <c r="O270" s="378">
        <v>0</v>
      </c>
      <c r="P270" s="378">
        <v>57</v>
      </c>
      <c r="Q270" s="378">
        <v>0</v>
      </c>
      <c r="R270" s="378">
        <v>0</v>
      </c>
      <c r="S270" s="378">
        <v>0</v>
      </c>
      <c r="T270" s="378">
        <v>57</v>
      </c>
      <c r="U270" s="378">
        <v>0</v>
      </c>
      <c r="V270" s="378">
        <v>22</v>
      </c>
      <c r="W270" s="378"/>
      <c r="X270" s="390" t="s">
        <v>870</v>
      </c>
      <c r="Y270" s="378" t="s">
        <v>109</v>
      </c>
      <c r="Z270" s="378" t="s">
        <v>46</v>
      </c>
      <c r="AA270" s="378">
        <v>0</v>
      </c>
    </row>
    <row r="271" spans="1:27" ht="45" x14ac:dyDescent="0.25">
      <c r="A271" s="374">
        <v>261</v>
      </c>
      <c r="B271" s="378" t="s">
        <v>71</v>
      </c>
      <c r="C271" s="378" t="s">
        <v>53</v>
      </c>
      <c r="D271" s="378" t="s">
        <v>871</v>
      </c>
      <c r="E271" s="378" t="s">
        <v>73</v>
      </c>
      <c r="F271" s="378" t="s">
        <v>872</v>
      </c>
      <c r="G271" s="378" t="s">
        <v>873</v>
      </c>
      <c r="H271" s="378" t="s">
        <v>45</v>
      </c>
      <c r="I271" s="378">
        <v>11.083</v>
      </c>
      <c r="J271" s="378" t="s">
        <v>82</v>
      </c>
      <c r="K271" s="378"/>
      <c r="L271" s="378"/>
      <c r="M271" s="378">
        <v>47</v>
      </c>
      <c r="N271" s="378">
        <v>0</v>
      </c>
      <c r="O271" s="378">
        <v>0</v>
      </c>
      <c r="P271" s="378">
        <v>47</v>
      </c>
      <c r="Q271" s="378">
        <v>0</v>
      </c>
      <c r="R271" s="378">
        <v>0</v>
      </c>
      <c r="S271" s="378">
        <v>0</v>
      </c>
      <c r="T271" s="378">
        <v>47</v>
      </c>
      <c r="U271" s="378">
        <v>0</v>
      </c>
      <c r="V271" s="378">
        <v>12</v>
      </c>
      <c r="W271" s="378"/>
      <c r="X271" s="390" t="s">
        <v>874</v>
      </c>
      <c r="Y271" s="381" t="s">
        <v>70</v>
      </c>
      <c r="Z271" s="378" t="s">
        <v>441</v>
      </c>
      <c r="AA271" s="378">
        <v>1</v>
      </c>
    </row>
    <row r="272" spans="1:27" ht="45" x14ac:dyDescent="0.25">
      <c r="A272" s="374">
        <v>262</v>
      </c>
      <c r="B272" s="378" t="s">
        <v>71</v>
      </c>
      <c r="C272" s="378" t="s">
        <v>53</v>
      </c>
      <c r="D272" s="378" t="s">
        <v>280</v>
      </c>
      <c r="E272" s="378" t="s">
        <v>73</v>
      </c>
      <c r="F272" s="378" t="s">
        <v>875</v>
      </c>
      <c r="G272" s="390" t="s">
        <v>876</v>
      </c>
      <c r="H272" s="378" t="s">
        <v>45</v>
      </c>
      <c r="I272" s="378">
        <v>5.3659999999999997</v>
      </c>
      <c r="J272" s="378" t="s">
        <v>82</v>
      </c>
      <c r="K272" s="378"/>
      <c r="L272" s="378"/>
      <c r="M272" s="378">
        <v>57</v>
      </c>
      <c r="N272" s="378">
        <v>0</v>
      </c>
      <c r="O272" s="378">
        <v>0</v>
      </c>
      <c r="P272" s="378">
        <v>57</v>
      </c>
      <c r="Q272" s="378">
        <v>0</v>
      </c>
      <c r="R272" s="378">
        <v>0</v>
      </c>
      <c r="S272" s="378">
        <v>0</v>
      </c>
      <c r="T272" s="378">
        <v>57</v>
      </c>
      <c r="U272" s="378">
        <v>0</v>
      </c>
      <c r="V272" s="378">
        <v>12</v>
      </c>
      <c r="W272" s="378"/>
      <c r="X272" s="390" t="s">
        <v>877</v>
      </c>
      <c r="Y272" s="378" t="s">
        <v>109</v>
      </c>
      <c r="Z272" s="378" t="s">
        <v>46</v>
      </c>
      <c r="AA272" s="378">
        <v>0</v>
      </c>
    </row>
    <row r="273" spans="1:27" ht="60" x14ac:dyDescent="0.25">
      <c r="A273" s="374">
        <v>263</v>
      </c>
      <c r="B273" s="378" t="s">
        <v>71</v>
      </c>
      <c r="C273" s="378" t="s">
        <v>53</v>
      </c>
      <c r="D273" s="378" t="s">
        <v>878</v>
      </c>
      <c r="E273" s="378" t="s">
        <v>50</v>
      </c>
      <c r="F273" s="390" t="s">
        <v>879</v>
      </c>
      <c r="G273" s="390" t="s">
        <v>880</v>
      </c>
      <c r="H273" s="378" t="s">
        <v>45</v>
      </c>
      <c r="I273" s="379">
        <v>7</v>
      </c>
      <c r="J273" s="378" t="s">
        <v>82</v>
      </c>
      <c r="K273" s="378"/>
      <c r="L273" s="378"/>
      <c r="M273" s="378">
        <v>27</v>
      </c>
      <c r="N273" s="378">
        <v>0</v>
      </c>
      <c r="O273" s="378">
        <v>0</v>
      </c>
      <c r="P273" s="378">
        <v>27</v>
      </c>
      <c r="Q273" s="378">
        <v>0</v>
      </c>
      <c r="R273" s="378">
        <v>0</v>
      </c>
      <c r="S273" s="378">
        <v>0</v>
      </c>
      <c r="T273" s="378">
        <v>27</v>
      </c>
      <c r="U273" s="378">
        <v>0</v>
      </c>
      <c r="V273" s="378">
        <v>20</v>
      </c>
      <c r="W273" s="378"/>
      <c r="X273" s="390" t="s">
        <v>881</v>
      </c>
      <c r="Y273" s="381" t="s">
        <v>70</v>
      </c>
      <c r="Z273" s="378" t="s">
        <v>441</v>
      </c>
      <c r="AA273" s="378">
        <v>1</v>
      </c>
    </row>
    <row r="274" spans="1:27" ht="60" x14ac:dyDescent="0.25">
      <c r="A274" s="374">
        <v>264</v>
      </c>
      <c r="B274" s="378" t="s">
        <v>47</v>
      </c>
      <c r="C274" s="378" t="s">
        <v>40</v>
      </c>
      <c r="D274" s="378" t="s">
        <v>200</v>
      </c>
      <c r="E274" s="378" t="s">
        <v>73</v>
      </c>
      <c r="F274" s="378" t="s">
        <v>882</v>
      </c>
      <c r="G274" s="378" t="s">
        <v>883</v>
      </c>
      <c r="H274" s="378" t="s">
        <v>75</v>
      </c>
      <c r="I274" s="378">
        <v>4.8330000000000002</v>
      </c>
      <c r="J274" s="385" t="s">
        <v>82</v>
      </c>
      <c r="K274" s="378"/>
      <c r="L274" s="378"/>
      <c r="M274" s="378">
        <v>9</v>
      </c>
      <c r="N274" s="378">
        <v>0</v>
      </c>
      <c r="O274" s="378">
        <v>0</v>
      </c>
      <c r="P274" s="378">
        <v>7</v>
      </c>
      <c r="Q274" s="378">
        <v>0</v>
      </c>
      <c r="R274" s="378">
        <v>0</v>
      </c>
      <c r="S274" s="378">
        <v>7</v>
      </c>
      <c r="T274" s="378">
        <v>0</v>
      </c>
      <c r="U274" s="378">
        <v>2</v>
      </c>
      <c r="V274" s="378">
        <v>12</v>
      </c>
      <c r="W274" s="378"/>
      <c r="X274" s="390"/>
      <c r="Y274" s="378"/>
      <c r="Z274" s="378"/>
      <c r="AA274" s="378">
        <v>1</v>
      </c>
    </row>
    <row r="275" spans="1:27" ht="60" x14ac:dyDescent="0.25">
      <c r="A275" s="374">
        <v>265</v>
      </c>
      <c r="B275" s="378" t="s">
        <v>47</v>
      </c>
      <c r="C275" s="378" t="s">
        <v>40</v>
      </c>
      <c r="D275" s="378" t="s">
        <v>884</v>
      </c>
      <c r="E275" s="378" t="s">
        <v>73</v>
      </c>
      <c r="F275" s="378" t="s">
        <v>885</v>
      </c>
      <c r="G275" s="378" t="s">
        <v>886</v>
      </c>
      <c r="H275" s="378" t="s">
        <v>75</v>
      </c>
      <c r="I275" s="379">
        <v>7</v>
      </c>
      <c r="J275" s="385" t="s">
        <v>82</v>
      </c>
      <c r="K275" s="378"/>
      <c r="L275" s="378"/>
      <c r="M275" s="378">
        <v>22</v>
      </c>
      <c r="N275" s="378">
        <v>0</v>
      </c>
      <c r="O275" s="378">
        <v>0</v>
      </c>
      <c r="P275" s="378">
        <v>22</v>
      </c>
      <c r="Q275" s="378">
        <v>0</v>
      </c>
      <c r="R275" s="378">
        <v>0</v>
      </c>
      <c r="S275" s="378">
        <v>0</v>
      </c>
      <c r="T275" s="378">
        <v>22</v>
      </c>
      <c r="U275" s="378">
        <v>0</v>
      </c>
      <c r="V275" s="378">
        <v>21</v>
      </c>
      <c r="W275" s="378"/>
      <c r="X275" s="390"/>
      <c r="Y275" s="378"/>
      <c r="Z275" s="378"/>
      <c r="AA275" s="378">
        <v>1</v>
      </c>
    </row>
    <row r="276" spans="1:27" ht="45" x14ac:dyDescent="0.25">
      <c r="A276" s="374">
        <v>266</v>
      </c>
      <c r="B276" s="378" t="s">
        <v>71</v>
      </c>
      <c r="C276" s="378" t="s">
        <v>53</v>
      </c>
      <c r="D276" s="378" t="s">
        <v>110</v>
      </c>
      <c r="E276" s="378" t="s">
        <v>73</v>
      </c>
      <c r="F276" s="378" t="s">
        <v>887</v>
      </c>
      <c r="G276" s="378" t="s">
        <v>888</v>
      </c>
      <c r="H276" s="378" t="s">
        <v>75</v>
      </c>
      <c r="I276" s="379">
        <v>4.6660000000000004</v>
      </c>
      <c r="J276" s="385" t="s">
        <v>82</v>
      </c>
      <c r="K276" s="378"/>
      <c r="L276" s="378"/>
      <c r="M276" s="378">
        <v>136</v>
      </c>
      <c r="N276" s="378">
        <v>0</v>
      </c>
      <c r="O276" s="378">
        <v>0</v>
      </c>
      <c r="P276" s="378">
        <v>136</v>
      </c>
      <c r="Q276" s="378">
        <v>0</v>
      </c>
      <c r="R276" s="378">
        <v>0</v>
      </c>
      <c r="S276" s="378">
        <v>0</v>
      </c>
      <c r="T276" s="378">
        <v>136</v>
      </c>
      <c r="U276" s="378">
        <v>0</v>
      </c>
      <c r="V276" s="378">
        <v>12</v>
      </c>
      <c r="W276" s="378"/>
      <c r="X276" s="390"/>
      <c r="Y276" s="378"/>
      <c r="Z276" s="378"/>
      <c r="AA276" s="378">
        <v>1</v>
      </c>
    </row>
    <row r="277" spans="1:27" ht="60" x14ac:dyDescent="0.25">
      <c r="A277" s="374">
        <v>267</v>
      </c>
      <c r="B277" s="378" t="s">
        <v>47</v>
      </c>
      <c r="C277" s="378" t="s">
        <v>147</v>
      </c>
      <c r="D277" s="378" t="s">
        <v>889</v>
      </c>
      <c r="E277" s="378" t="s">
        <v>73</v>
      </c>
      <c r="F277" s="378" t="s">
        <v>890</v>
      </c>
      <c r="G277" s="378" t="s">
        <v>891</v>
      </c>
      <c r="H277" s="378" t="s">
        <v>75</v>
      </c>
      <c r="I277" s="379">
        <v>1.5</v>
      </c>
      <c r="J277" s="385" t="s">
        <v>82</v>
      </c>
      <c r="K277" s="378"/>
      <c r="L277" s="378"/>
      <c r="M277" s="378">
        <v>12</v>
      </c>
      <c r="N277" s="378">
        <v>0</v>
      </c>
      <c r="O277" s="378">
        <v>0</v>
      </c>
      <c r="P277" s="378">
        <v>12</v>
      </c>
      <c r="Q277" s="378">
        <v>0</v>
      </c>
      <c r="R277" s="378">
        <v>0</v>
      </c>
      <c r="S277" s="378">
        <v>0</v>
      </c>
      <c r="T277" s="378">
        <v>12</v>
      </c>
      <c r="U277" s="378">
        <v>0</v>
      </c>
      <c r="V277" s="378">
        <v>6</v>
      </c>
      <c r="W277" s="378"/>
      <c r="X277" s="390"/>
      <c r="Y277" s="378"/>
      <c r="Z277" s="378"/>
      <c r="AA277" s="378">
        <v>1</v>
      </c>
    </row>
    <row r="278" spans="1:27" ht="105" x14ac:dyDescent="0.25">
      <c r="A278" s="374">
        <v>268</v>
      </c>
      <c r="B278" s="378" t="s">
        <v>47</v>
      </c>
      <c r="C278" s="378" t="s">
        <v>40</v>
      </c>
      <c r="D278" s="378" t="s">
        <v>706</v>
      </c>
      <c r="E278" s="378" t="s">
        <v>73</v>
      </c>
      <c r="F278" s="378" t="s">
        <v>892</v>
      </c>
      <c r="G278" s="390" t="s">
        <v>893</v>
      </c>
      <c r="H278" s="378" t="s">
        <v>45</v>
      </c>
      <c r="I278" s="378">
        <v>1.083</v>
      </c>
      <c r="J278" s="385" t="s">
        <v>82</v>
      </c>
      <c r="K278" s="378"/>
      <c r="L278" s="378"/>
      <c r="M278" s="378">
        <v>45</v>
      </c>
      <c r="N278" s="378">
        <v>0</v>
      </c>
      <c r="O278" s="378">
        <v>0</v>
      </c>
      <c r="P278" s="378">
        <v>45</v>
      </c>
      <c r="Q278" s="378">
        <v>0</v>
      </c>
      <c r="R278" s="378">
        <v>0</v>
      </c>
      <c r="S278" s="378">
        <v>0</v>
      </c>
      <c r="T278" s="378">
        <v>45</v>
      </c>
      <c r="U278" s="378">
        <v>0</v>
      </c>
      <c r="V278" s="378">
        <v>23</v>
      </c>
      <c r="W278" s="378"/>
      <c r="X278" s="390" t="s">
        <v>894</v>
      </c>
      <c r="Y278" s="378" t="s">
        <v>109</v>
      </c>
      <c r="Z278" s="378" t="s">
        <v>46</v>
      </c>
      <c r="AA278" s="378">
        <v>0</v>
      </c>
    </row>
    <row r="279" spans="1:27" ht="60" x14ac:dyDescent="0.25">
      <c r="A279" s="374">
        <v>269</v>
      </c>
      <c r="B279" s="378" t="s">
        <v>71</v>
      </c>
      <c r="C279" s="378" t="s">
        <v>53</v>
      </c>
      <c r="D279" s="400" t="s">
        <v>895</v>
      </c>
      <c r="E279" s="400">
        <v>0.38</v>
      </c>
      <c r="F279" s="390" t="s">
        <v>896</v>
      </c>
      <c r="G279" s="390" t="s">
        <v>897</v>
      </c>
      <c r="H279" s="378" t="s">
        <v>75</v>
      </c>
      <c r="I279" s="379">
        <v>0.86599999999999999</v>
      </c>
      <c r="J279" s="378" t="s">
        <v>82</v>
      </c>
      <c r="K279" s="378"/>
      <c r="L279" s="378"/>
      <c r="M279" s="378">
        <v>10</v>
      </c>
      <c r="N279" s="378">
        <v>0</v>
      </c>
      <c r="O279" s="378">
        <v>0</v>
      </c>
      <c r="P279" s="378">
        <v>10</v>
      </c>
      <c r="Q279" s="378">
        <v>0</v>
      </c>
      <c r="R279" s="378">
        <v>0</v>
      </c>
      <c r="S279" s="378">
        <v>0</v>
      </c>
      <c r="T279" s="378">
        <v>10</v>
      </c>
      <c r="U279" s="378">
        <v>0</v>
      </c>
      <c r="V279" s="378">
        <v>8</v>
      </c>
      <c r="W279" s="378"/>
      <c r="X279" s="390"/>
      <c r="Y279" s="378"/>
      <c r="Z279" s="378"/>
      <c r="AA279" s="378">
        <v>1</v>
      </c>
    </row>
    <row r="280" spans="1:27" ht="60" x14ac:dyDescent="0.25">
      <c r="A280" s="374">
        <v>270</v>
      </c>
      <c r="B280" s="378" t="s">
        <v>71</v>
      </c>
      <c r="C280" s="378" t="s">
        <v>53</v>
      </c>
      <c r="D280" s="400" t="s">
        <v>898</v>
      </c>
      <c r="E280" s="400">
        <v>0.38</v>
      </c>
      <c r="F280" s="390" t="s">
        <v>896</v>
      </c>
      <c r="G280" s="390" t="s">
        <v>899</v>
      </c>
      <c r="H280" s="378" t="s">
        <v>75</v>
      </c>
      <c r="I280" s="379">
        <v>0.86599999999999999</v>
      </c>
      <c r="J280" s="378" t="s">
        <v>82</v>
      </c>
      <c r="K280" s="378"/>
      <c r="L280" s="378"/>
      <c r="M280" s="378">
        <v>11</v>
      </c>
      <c r="N280" s="378">
        <v>0</v>
      </c>
      <c r="O280" s="378">
        <v>0</v>
      </c>
      <c r="P280" s="378">
        <v>11</v>
      </c>
      <c r="Q280" s="378">
        <v>0</v>
      </c>
      <c r="R280" s="378">
        <v>0</v>
      </c>
      <c r="S280" s="378">
        <v>0</v>
      </c>
      <c r="T280" s="378">
        <v>11</v>
      </c>
      <c r="U280" s="378">
        <v>0</v>
      </c>
      <c r="V280" s="378">
        <v>9</v>
      </c>
      <c r="W280" s="378"/>
      <c r="X280" s="390"/>
      <c r="Y280" s="378"/>
      <c r="Z280" s="378"/>
      <c r="AA280" s="378">
        <v>1</v>
      </c>
    </row>
    <row r="281" spans="1:27" ht="75" x14ac:dyDescent="0.25">
      <c r="A281" s="374">
        <v>271</v>
      </c>
      <c r="B281" s="400" t="s">
        <v>47</v>
      </c>
      <c r="C281" s="400" t="s">
        <v>53</v>
      </c>
      <c r="D281" s="401" t="s">
        <v>695</v>
      </c>
      <c r="E281" s="400" t="s">
        <v>73</v>
      </c>
      <c r="F281" s="390" t="s">
        <v>938</v>
      </c>
      <c r="G281" s="390" t="s">
        <v>939</v>
      </c>
      <c r="H281" s="400" t="s">
        <v>75</v>
      </c>
      <c r="I281" s="402">
        <v>8</v>
      </c>
      <c r="J281" s="400" t="s">
        <v>74</v>
      </c>
      <c r="K281" s="400"/>
      <c r="L281" s="400"/>
      <c r="M281" s="400">
        <v>1811</v>
      </c>
      <c r="N281" s="400">
        <v>0</v>
      </c>
      <c r="O281" s="400">
        <v>0</v>
      </c>
      <c r="P281" s="400">
        <v>1811</v>
      </c>
      <c r="Q281" s="400">
        <v>0</v>
      </c>
      <c r="R281" s="400">
        <v>0</v>
      </c>
      <c r="S281" s="400">
        <v>0</v>
      </c>
      <c r="T281" s="400">
        <v>1811</v>
      </c>
      <c r="U281" s="400">
        <v>0</v>
      </c>
      <c r="V281" s="400">
        <v>750</v>
      </c>
      <c r="W281" s="400"/>
      <c r="X281" s="401"/>
      <c r="Y281" s="400"/>
      <c r="Z281" s="400"/>
      <c r="AA281" s="400">
        <v>1</v>
      </c>
    </row>
    <row r="282" spans="1:27" ht="90" x14ac:dyDescent="0.25">
      <c r="A282" s="374">
        <v>272</v>
      </c>
      <c r="B282" s="378" t="s">
        <v>71</v>
      </c>
      <c r="C282" s="378" t="s">
        <v>53</v>
      </c>
      <c r="D282" s="378" t="s">
        <v>72</v>
      </c>
      <c r="E282" s="378" t="s">
        <v>73</v>
      </c>
      <c r="F282" s="378" t="s">
        <v>900</v>
      </c>
      <c r="G282" s="390" t="s">
        <v>901</v>
      </c>
      <c r="H282" s="378" t="s">
        <v>45</v>
      </c>
      <c r="I282" s="378">
        <v>0.53300000000000003</v>
      </c>
      <c r="J282" s="415" t="s">
        <v>74</v>
      </c>
      <c r="K282" s="378"/>
      <c r="L282" s="378"/>
      <c r="M282" s="378">
        <v>165</v>
      </c>
      <c r="N282" s="378">
        <v>0</v>
      </c>
      <c r="O282" s="378">
        <v>0</v>
      </c>
      <c r="P282" s="378">
        <v>165</v>
      </c>
      <c r="Q282" s="378">
        <v>0</v>
      </c>
      <c r="R282" s="378">
        <v>0</v>
      </c>
      <c r="S282" s="378">
        <v>0</v>
      </c>
      <c r="T282" s="378">
        <v>165</v>
      </c>
      <c r="U282" s="378">
        <v>0</v>
      </c>
      <c r="V282" s="378">
        <v>23</v>
      </c>
      <c r="W282" s="378"/>
      <c r="X282" s="390" t="s">
        <v>902</v>
      </c>
      <c r="Y282" s="378" t="s">
        <v>109</v>
      </c>
      <c r="Z282" s="378" t="s">
        <v>46</v>
      </c>
      <c r="AA282" s="378">
        <v>0</v>
      </c>
    </row>
    <row r="283" spans="1:27" ht="45" x14ac:dyDescent="0.25">
      <c r="A283" s="374">
        <v>273</v>
      </c>
      <c r="B283" s="378" t="s">
        <v>71</v>
      </c>
      <c r="C283" s="378" t="s">
        <v>53</v>
      </c>
      <c r="D283" s="378" t="s">
        <v>903</v>
      </c>
      <c r="E283" s="378" t="s">
        <v>73</v>
      </c>
      <c r="F283" s="378" t="s">
        <v>904</v>
      </c>
      <c r="G283" s="390" t="s">
        <v>905</v>
      </c>
      <c r="H283" s="378" t="s">
        <v>45</v>
      </c>
      <c r="I283" s="379">
        <v>12.3</v>
      </c>
      <c r="J283" s="415" t="s">
        <v>74</v>
      </c>
      <c r="K283" s="378"/>
      <c r="L283" s="378"/>
      <c r="M283" s="378">
        <v>35</v>
      </c>
      <c r="N283" s="378">
        <v>0</v>
      </c>
      <c r="O283" s="378">
        <v>0</v>
      </c>
      <c r="P283" s="378">
        <v>35</v>
      </c>
      <c r="Q283" s="378">
        <v>0</v>
      </c>
      <c r="R283" s="378">
        <v>0</v>
      </c>
      <c r="S283" s="378">
        <v>0</v>
      </c>
      <c r="T283" s="378">
        <v>35</v>
      </c>
      <c r="U283" s="378">
        <v>0</v>
      </c>
      <c r="V283" s="378">
        <v>11</v>
      </c>
      <c r="W283" s="378"/>
      <c r="X283" s="390" t="s">
        <v>906</v>
      </c>
      <c r="Y283" s="378" t="s">
        <v>109</v>
      </c>
      <c r="Z283" s="378" t="s">
        <v>46</v>
      </c>
      <c r="AA283" s="378">
        <v>0</v>
      </c>
    </row>
    <row r="284" spans="1:27" ht="45" x14ac:dyDescent="0.25">
      <c r="A284" s="374">
        <v>274</v>
      </c>
      <c r="B284" s="415" t="s">
        <v>71</v>
      </c>
      <c r="C284" s="415" t="s">
        <v>53</v>
      </c>
      <c r="D284" s="415" t="s">
        <v>125</v>
      </c>
      <c r="E284" s="415" t="s">
        <v>73</v>
      </c>
      <c r="F284" s="390" t="s">
        <v>907</v>
      </c>
      <c r="G284" s="390" t="s">
        <v>908</v>
      </c>
      <c r="H284" s="415" t="s">
        <v>75</v>
      </c>
      <c r="I284" s="416">
        <v>0.66600000000000004</v>
      </c>
      <c r="J284" s="415" t="s">
        <v>74</v>
      </c>
      <c r="K284" s="415"/>
      <c r="L284" s="415"/>
      <c r="M284" s="415">
        <v>63</v>
      </c>
      <c r="N284" s="415">
        <v>0</v>
      </c>
      <c r="O284" s="415">
        <v>0</v>
      </c>
      <c r="P284" s="415">
        <v>63</v>
      </c>
      <c r="Q284" s="415">
        <v>0</v>
      </c>
      <c r="R284" s="415">
        <v>0</v>
      </c>
      <c r="S284" s="415">
        <v>0</v>
      </c>
      <c r="T284" s="415">
        <v>63</v>
      </c>
      <c r="U284" s="415">
        <v>0</v>
      </c>
      <c r="V284" s="415">
        <v>21</v>
      </c>
      <c r="W284" s="415"/>
      <c r="X284" s="410"/>
      <c r="Y284" s="415"/>
      <c r="Z284" s="415"/>
      <c r="AA284" s="415">
        <v>1</v>
      </c>
    </row>
    <row r="285" spans="1:27" ht="45" x14ac:dyDescent="0.25">
      <c r="A285" s="374">
        <v>275</v>
      </c>
      <c r="B285" s="378" t="s">
        <v>71</v>
      </c>
      <c r="C285" s="378" t="s">
        <v>53</v>
      </c>
      <c r="D285" s="400" t="s">
        <v>909</v>
      </c>
      <c r="E285" s="415" t="s">
        <v>73</v>
      </c>
      <c r="F285" s="390" t="s">
        <v>907</v>
      </c>
      <c r="G285" s="390" t="s">
        <v>910</v>
      </c>
      <c r="H285" s="378" t="s">
        <v>75</v>
      </c>
      <c r="I285" s="379">
        <v>2.3330000000000002</v>
      </c>
      <c r="J285" s="378" t="s">
        <v>82</v>
      </c>
      <c r="K285" s="378"/>
      <c r="L285" s="378"/>
      <c r="M285" s="378">
        <v>13</v>
      </c>
      <c r="N285" s="378">
        <v>0</v>
      </c>
      <c r="O285" s="378">
        <v>0</v>
      </c>
      <c r="P285" s="378">
        <v>13</v>
      </c>
      <c r="Q285" s="378">
        <v>0</v>
      </c>
      <c r="R285" s="378">
        <v>0</v>
      </c>
      <c r="S285" s="378">
        <v>0</v>
      </c>
      <c r="T285" s="378">
        <v>13</v>
      </c>
      <c r="U285" s="378">
        <v>0</v>
      </c>
      <c r="V285" s="378">
        <v>9</v>
      </c>
      <c r="W285" s="378"/>
      <c r="X285" s="390"/>
      <c r="Y285" s="378"/>
      <c r="Z285" s="378"/>
      <c r="AA285" s="378">
        <v>1</v>
      </c>
    </row>
    <row r="286" spans="1:27" ht="45" x14ac:dyDescent="0.25">
      <c r="A286" s="374">
        <v>276</v>
      </c>
      <c r="B286" s="378" t="s">
        <v>71</v>
      </c>
      <c r="C286" s="378" t="s">
        <v>53</v>
      </c>
      <c r="D286" s="400" t="s">
        <v>909</v>
      </c>
      <c r="E286" s="415" t="s">
        <v>73</v>
      </c>
      <c r="F286" s="390" t="s">
        <v>911</v>
      </c>
      <c r="G286" s="390" t="s">
        <v>912</v>
      </c>
      <c r="H286" s="378" t="s">
        <v>75</v>
      </c>
      <c r="I286" s="379">
        <v>2.3330000000000002</v>
      </c>
      <c r="J286" s="378" t="s">
        <v>82</v>
      </c>
      <c r="K286" s="378"/>
      <c r="L286" s="378"/>
      <c r="M286" s="378">
        <v>13</v>
      </c>
      <c r="N286" s="378">
        <v>0</v>
      </c>
      <c r="O286" s="378">
        <v>0</v>
      </c>
      <c r="P286" s="378">
        <v>13</v>
      </c>
      <c r="Q286" s="378">
        <v>0</v>
      </c>
      <c r="R286" s="378">
        <v>0</v>
      </c>
      <c r="S286" s="378">
        <v>0</v>
      </c>
      <c r="T286" s="378">
        <v>13</v>
      </c>
      <c r="U286" s="378">
        <v>0</v>
      </c>
      <c r="V286" s="378">
        <v>9</v>
      </c>
      <c r="W286" s="378"/>
      <c r="X286" s="390"/>
      <c r="Y286" s="378"/>
      <c r="Z286" s="378"/>
      <c r="AA286" s="378">
        <v>1</v>
      </c>
    </row>
    <row r="287" spans="1:27" ht="60" x14ac:dyDescent="0.25">
      <c r="A287" s="374">
        <v>277</v>
      </c>
      <c r="B287" s="378" t="s">
        <v>47</v>
      </c>
      <c r="C287" s="378" t="s">
        <v>40</v>
      </c>
      <c r="D287" s="378" t="s">
        <v>129</v>
      </c>
      <c r="E287" s="378" t="s">
        <v>73</v>
      </c>
      <c r="F287" s="378" t="s">
        <v>913</v>
      </c>
      <c r="G287" s="378" t="s">
        <v>914</v>
      </c>
      <c r="H287" s="378" t="s">
        <v>45</v>
      </c>
      <c r="I287" s="378">
        <v>0.03</v>
      </c>
      <c r="J287" s="378" t="s">
        <v>82</v>
      </c>
      <c r="K287" s="378"/>
      <c r="L287" s="378"/>
      <c r="M287" s="378">
        <v>572</v>
      </c>
      <c r="N287" s="378">
        <v>0</v>
      </c>
      <c r="O287" s="378">
        <v>0</v>
      </c>
      <c r="P287" s="378">
        <v>572</v>
      </c>
      <c r="Q287" s="378">
        <v>0</v>
      </c>
      <c r="R287" s="378">
        <v>0</v>
      </c>
      <c r="S287" s="378">
        <v>0</v>
      </c>
      <c r="T287" s="378">
        <v>572</v>
      </c>
      <c r="U287" s="378">
        <v>0</v>
      </c>
      <c r="V287" s="378">
        <v>88</v>
      </c>
      <c r="W287" s="378"/>
      <c r="X287" s="390" t="s">
        <v>915</v>
      </c>
      <c r="Y287" s="378" t="s">
        <v>109</v>
      </c>
      <c r="Z287" s="378" t="s">
        <v>46</v>
      </c>
      <c r="AA287" s="378">
        <v>0</v>
      </c>
    </row>
    <row r="288" spans="1:27" ht="120" x14ac:dyDescent="0.25">
      <c r="A288" s="374">
        <v>278</v>
      </c>
      <c r="B288" s="378" t="s">
        <v>47</v>
      </c>
      <c r="C288" s="378" t="s">
        <v>53</v>
      </c>
      <c r="D288" s="378" t="s">
        <v>916</v>
      </c>
      <c r="E288" s="378" t="s">
        <v>42</v>
      </c>
      <c r="F288" s="378" t="s">
        <v>917</v>
      </c>
      <c r="G288" s="378" t="s">
        <v>918</v>
      </c>
      <c r="H288" s="378" t="s">
        <v>45</v>
      </c>
      <c r="I288" s="378">
        <v>6.08</v>
      </c>
      <c r="J288" s="378"/>
      <c r="K288" s="378"/>
      <c r="L288" s="378"/>
      <c r="M288" s="378">
        <v>2</v>
      </c>
      <c r="N288" s="378">
        <v>0</v>
      </c>
      <c r="O288" s="378">
        <v>0</v>
      </c>
      <c r="P288" s="378">
        <v>1</v>
      </c>
      <c r="Q288" s="378">
        <v>0</v>
      </c>
      <c r="R288" s="378">
        <v>0</v>
      </c>
      <c r="S288" s="378">
        <v>1</v>
      </c>
      <c r="T288" s="378">
        <v>0</v>
      </c>
      <c r="U288" s="378">
        <v>1</v>
      </c>
      <c r="V288" s="378">
        <v>1</v>
      </c>
      <c r="W288" s="378"/>
      <c r="X288" s="390" t="s">
        <v>919</v>
      </c>
      <c r="Y288" s="378" t="s">
        <v>70</v>
      </c>
      <c r="Z288" s="378" t="s">
        <v>46</v>
      </c>
      <c r="AA288" s="378">
        <v>1</v>
      </c>
    </row>
    <row r="289" spans="1:27" ht="75" x14ac:dyDescent="0.25">
      <c r="A289" s="374">
        <v>279</v>
      </c>
      <c r="B289" s="378" t="s">
        <v>47</v>
      </c>
      <c r="C289" s="378" t="s">
        <v>40</v>
      </c>
      <c r="D289" s="378" t="s">
        <v>920</v>
      </c>
      <c r="E289" s="378" t="s">
        <v>42</v>
      </c>
      <c r="F289" s="378" t="s">
        <v>921</v>
      </c>
      <c r="G289" s="378" t="s">
        <v>918</v>
      </c>
      <c r="H289" s="378" t="s">
        <v>45</v>
      </c>
      <c r="I289" s="378">
        <v>2.25</v>
      </c>
      <c r="J289" s="378"/>
      <c r="K289" s="378"/>
      <c r="L289" s="378"/>
      <c r="M289" s="378">
        <v>10</v>
      </c>
      <c r="N289" s="378">
        <v>0</v>
      </c>
      <c r="O289" s="378">
        <v>0</v>
      </c>
      <c r="P289" s="378">
        <v>10</v>
      </c>
      <c r="Q289" s="378">
        <v>0</v>
      </c>
      <c r="R289" s="378">
        <v>0</v>
      </c>
      <c r="S289" s="378">
        <v>10</v>
      </c>
      <c r="T289" s="378">
        <v>0</v>
      </c>
      <c r="U289" s="378">
        <v>0</v>
      </c>
      <c r="V289" s="378">
        <v>2</v>
      </c>
      <c r="W289" s="378"/>
      <c r="X289" s="390" t="s">
        <v>922</v>
      </c>
      <c r="Y289" s="378" t="s">
        <v>109</v>
      </c>
      <c r="Z289" s="378" t="s">
        <v>46</v>
      </c>
      <c r="AA289" s="378">
        <v>0</v>
      </c>
    </row>
    <row r="290" spans="1:27" ht="75" x14ac:dyDescent="0.25">
      <c r="A290" s="374">
        <v>280</v>
      </c>
      <c r="B290" s="378" t="s">
        <v>47</v>
      </c>
      <c r="C290" s="378" t="s">
        <v>40</v>
      </c>
      <c r="D290" s="378" t="s">
        <v>920</v>
      </c>
      <c r="E290" s="378" t="s">
        <v>42</v>
      </c>
      <c r="F290" s="378" t="s">
        <v>923</v>
      </c>
      <c r="G290" s="378" t="s">
        <v>924</v>
      </c>
      <c r="H290" s="378" t="s">
        <v>45</v>
      </c>
      <c r="I290" s="378">
        <v>3.3</v>
      </c>
      <c r="J290" s="378"/>
      <c r="K290" s="378"/>
      <c r="L290" s="378"/>
      <c r="M290" s="378">
        <v>10</v>
      </c>
      <c r="N290" s="378">
        <v>0</v>
      </c>
      <c r="O290" s="378">
        <v>0</v>
      </c>
      <c r="P290" s="378">
        <v>10</v>
      </c>
      <c r="Q290" s="378">
        <v>0</v>
      </c>
      <c r="R290" s="378">
        <v>0</v>
      </c>
      <c r="S290" s="378">
        <v>10</v>
      </c>
      <c r="T290" s="378">
        <v>0</v>
      </c>
      <c r="U290" s="378">
        <v>0</v>
      </c>
      <c r="V290" s="378">
        <v>3</v>
      </c>
      <c r="W290" s="378"/>
      <c r="X290" s="390" t="s">
        <v>925</v>
      </c>
      <c r="Y290" s="378" t="s">
        <v>70</v>
      </c>
      <c r="Z290" s="378" t="s">
        <v>46</v>
      </c>
      <c r="AA290" s="378">
        <v>1</v>
      </c>
    </row>
    <row r="291" spans="1:27" ht="60" x14ac:dyDescent="0.25">
      <c r="A291" s="374">
        <v>281</v>
      </c>
      <c r="B291" s="378" t="s">
        <v>71</v>
      </c>
      <c r="C291" s="378" t="s">
        <v>53</v>
      </c>
      <c r="D291" s="400" t="s">
        <v>854</v>
      </c>
      <c r="E291" s="400">
        <v>0.38</v>
      </c>
      <c r="F291" s="378" t="s">
        <v>926</v>
      </c>
      <c r="G291" s="378" t="s">
        <v>927</v>
      </c>
      <c r="H291" s="378" t="s">
        <v>75</v>
      </c>
      <c r="I291" s="379">
        <v>0.16600000000000001</v>
      </c>
      <c r="J291" s="378" t="s">
        <v>82</v>
      </c>
      <c r="K291" s="378"/>
      <c r="L291" s="378"/>
      <c r="M291" s="378">
        <v>12</v>
      </c>
      <c r="N291" s="378">
        <v>0</v>
      </c>
      <c r="O291" s="378">
        <v>0</v>
      </c>
      <c r="P291" s="378">
        <v>12</v>
      </c>
      <c r="Q291" s="378">
        <v>0</v>
      </c>
      <c r="R291" s="378">
        <v>0</v>
      </c>
      <c r="S291" s="378">
        <v>0</v>
      </c>
      <c r="T291" s="378">
        <v>12</v>
      </c>
      <c r="U291" s="378">
        <v>0</v>
      </c>
      <c r="V291" s="378">
        <v>6</v>
      </c>
      <c r="W291" s="378"/>
      <c r="X291" s="390"/>
      <c r="Y291" s="378"/>
      <c r="Z291" s="378"/>
      <c r="AA291" s="378">
        <v>1</v>
      </c>
    </row>
    <row r="292" spans="1:27" ht="60" x14ac:dyDescent="0.25">
      <c r="A292" s="374">
        <v>282</v>
      </c>
      <c r="B292" s="378" t="s">
        <v>47</v>
      </c>
      <c r="C292" s="378" t="s">
        <v>40</v>
      </c>
      <c r="D292" s="378" t="s">
        <v>390</v>
      </c>
      <c r="E292" s="378" t="s">
        <v>42</v>
      </c>
      <c r="F292" s="378" t="s">
        <v>928</v>
      </c>
      <c r="G292" s="378" t="s">
        <v>929</v>
      </c>
      <c r="H292" s="378" t="s">
        <v>75</v>
      </c>
      <c r="I292" s="378">
        <v>7.5830000000000002</v>
      </c>
      <c r="J292" s="412" t="s">
        <v>74</v>
      </c>
      <c r="K292" s="378"/>
      <c r="L292" s="378"/>
      <c r="M292" s="378">
        <v>7</v>
      </c>
      <c r="N292" s="378">
        <v>0</v>
      </c>
      <c r="O292" s="378">
        <v>0</v>
      </c>
      <c r="P292" s="378">
        <v>7</v>
      </c>
      <c r="Q292" s="378">
        <v>0</v>
      </c>
      <c r="R292" s="378">
        <v>0</v>
      </c>
      <c r="S292" s="378">
        <v>7</v>
      </c>
      <c r="T292" s="378">
        <v>0</v>
      </c>
      <c r="U292" s="378">
        <v>0</v>
      </c>
      <c r="V292" s="378">
        <v>21</v>
      </c>
      <c r="W292" s="378"/>
      <c r="X292" s="390"/>
      <c r="Y292" s="378"/>
      <c r="Z292" s="378"/>
      <c r="AA292" s="378">
        <v>1</v>
      </c>
    </row>
    <row r="293" spans="1:27" ht="135" x14ac:dyDescent="0.25">
      <c r="A293" s="374">
        <v>283</v>
      </c>
      <c r="B293" s="400" t="s">
        <v>47</v>
      </c>
      <c r="C293" s="400" t="s">
        <v>53</v>
      </c>
      <c r="D293" s="400" t="s">
        <v>333</v>
      </c>
      <c r="E293" s="400" t="s">
        <v>73</v>
      </c>
      <c r="F293" s="378" t="s">
        <v>930</v>
      </c>
      <c r="G293" s="378" t="s">
        <v>931</v>
      </c>
      <c r="H293" s="400" t="s">
        <v>75</v>
      </c>
      <c r="I293" s="400">
        <v>2.8330000000000002</v>
      </c>
      <c r="J293" s="401" t="s">
        <v>74</v>
      </c>
      <c r="K293" s="400"/>
      <c r="L293" s="400"/>
      <c r="M293" s="400">
        <v>85</v>
      </c>
      <c r="N293" s="400">
        <v>0</v>
      </c>
      <c r="O293" s="400">
        <v>0</v>
      </c>
      <c r="P293" s="400">
        <v>85</v>
      </c>
      <c r="Q293" s="400">
        <v>0</v>
      </c>
      <c r="R293" s="400">
        <v>0</v>
      </c>
      <c r="S293" s="400">
        <v>0</v>
      </c>
      <c r="T293" s="400">
        <v>85</v>
      </c>
      <c r="U293" s="400">
        <v>0</v>
      </c>
      <c r="V293" s="400">
        <v>89</v>
      </c>
      <c r="W293" s="400"/>
      <c r="X293" s="401"/>
      <c r="Y293" s="400"/>
      <c r="Z293" s="400"/>
      <c r="AA293" s="400">
        <v>1</v>
      </c>
    </row>
    <row r="294" spans="1:27" ht="60" x14ac:dyDescent="0.25">
      <c r="A294" s="374">
        <v>284</v>
      </c>
      <c r="B294" s="378" t="s">
        <v>47</v>
      </c>
      <c r="C294" s="378" t="s">
        <v>40</v>
      </c>
      <c r="D294" s="378" t="s">
        <v>390</v>
      </c>
      <c r="E294" s="378" t="s">
        <v>42</v>
      </c>
      <c r="F294" s="378" t="s">
        <v>932</v>
      </c>
      <c r="G294" s="378" t="s">
        <v>933</v>
      </c>
      <c r="H294" s="378" t="s">
        <v>75</v>
      </c>
      <c r="I294" s="378">
        <v>0.58299999999999996</v>
      </c>
      <c r="J294" s="412" t="s">
        <v>74</v>
      </c>
      <c r="K294" s="378"/>
      <c r="L294" s="378"/>
      <c r="M294" s="378">
        <v>7</v>
      </c>
      <c r="N294" s="378">
        <v>0</v>
      </c>
      <c r="O294" s="378">
        <v>0</v>
      </c>
      <c r="P294" s="378">
        <v>7</v>
      </c>
      <c r="Q294" s="378">
        <v>0</v>
      </c>
      <c r="R294" s="378">
        <v>0</v>
      </c>
      <c r="S294" s="378">
        <v>7</v>
      </c>
      <c r="T294" s="378">
        <v>0</v>
      </c>
      <c r="U294" s="378">
        <v>0</v>
      </c>
      <c r="V294" s="378">
        <v>12</v>
      </c>
      <c r="W294" s="378"/>
      <c r="X294" s="390"/>
      <c r="Y294" s="378"/>
      <c r="Z294" s="378"/>
      <c r="AA294" s="378">
        <v>1</v>
      </c>
    </row>
    <row r="295" spans="1:27" ht="45" x14ac:dyDescent="0.25">
      <c r="A295" s="374">
        <v>285</v>
      </c>
      <c r="B295" s="400" t="s">
        <v>71</v>
      </c>
      <c r="C295" s="400" t="s">
        <v>53</v>
      </c>
      <c r="D295" s="401" t="s">
        <v>510</v>
      </c>
      <c r="E295" s="400" t="s">
        <v>73</v>
      </c>
      <c r="F295" s="378" t="s">
        <v>934</v>
      </c>
      <c r="G295" s="378" t="s">
        <v>935</v>
      </c>
      <c r="H295" s="400" t="s">
        <v>75</v>
      </c>
      <c r="I295" s="400">
        <v>0.58299999999999996</v>
      </c>
      <c r="J295" s="400" t="s">
        <v>74</v>
      </c>
      <c r="K295" s="400"/>
      <c r="L295" s="400"/>
      <c r="M295" s="400">
        <v>66</v>
      </c>
      <c r="N295" s="400">
        <v>0</v>
      </c>
      <c r="O295" s="400">
        <v>0</v>
      </c>
      <c r="P295" s="400">
        <v>66</v>
      </c>
      <c r="Q295" s="400">
        <v>0</v>
      </c>
      <c r="R295" s="400">
        <v>0</v>
      </c>
      <c r="S295" s="400">
        <v>0</v>
      </c>
      <c r="T295" s="400">
        <v>66</v>
      </c>
      <c r="U295" s="400">
        <v>0</v>
      </c>
      <c r="V295" s="400">
        <v>12</v>
      </c>
      <c r="W295" s="400"/>
      <c r="X295" s="401"/>
      <c r="Y295" s="400"/>
      <c r="Z295" s="400"/>
      <c r="AA295" s="400">
        <v>1</v>
      </c>
    </row>
    <row r="296" spans="1:27" ht="45" x14ac:dyDescent="0.25">
      <c r="A296" s="374">
        <v>286</v>
      </c>
      <c r="B296" s="415" t="s">
        <v>71</v>
      </c>
      <c r="C296" s="415" t="s">
        <v>53</v>
      </c>
      <c r="D296" s="415" t="s">
        <v>125</v>
      </c>
      <c r="E296" s="415" t="s">
        <v>73</v>
      </c>
      <c r="F296" s="378" t="s">
        <v>936</v>
      </c>
      <c r="G296" s="378" t="s">
        <v>937</v>
      </c>
      <c r="H296" s="415" t="s">
        <v>75</v>
      </c>
      <c r="I296" s="416">
        <v>1.75</v>
      </c>
      <c r="J296" s="415" t="s">
        <v>74</v>
      </c>
      <c r="K296" s="415"/>
      <c r="L296" s="415"/>
      <c r="M296" s="415">
        <v>63</v>
      </c>
      <c r="N296" s="415">
        <v>0</v>
      </c>
      <c r="O296" s="415">
        <v>0</v>
      </c>
      <c r="P296" s="415">
        <v>63</v>
      </c>
      <c r="Q296" s="415">
        <v>0</v>
      </c>
      <c r="R296" s="415">
        <v>0</v>
      </c>
      <c r="S296" s="415">
        <v>0</v>
      </c>
      <c r="T296" s="415">
        <v>63</v>
      </c>
      <c r="U296" s="415">
        <v>0</v>
      </c>
      <c r="V296" s="415">
        <v>12</v>
      </c>
      <c r="W296" s="415"/>
      <c r="X296" s="410"/>
      <c r="Y296" s="415"/>
      <c r="Z296" s="415"/>
      <c r="AA296" s="415">
        <v>1</v>
      </c>
    </row>
    <row r="297" spans="1:27" ht="60" x14ac:dyDescent="0.25">
      <c r="A297" s="374">
        <v>287</v>
      </c>
      <c r="B297" s="378" t="s">
        <v>47</v>
      </c>
      <c r="C297" s="378" t="s">
        <v>147</v>
      </c>
      <c r="D297" s="378" t="s">
        <v>970</v>
      </c>
      <c r="E297" s="378" t="s">
        <v>50</v>
      </c>
      <c r="F297" s="378" t="s">
        <v>971</v>
      </c>
      <c r="G297" s="378" t="s">
        <v>972</v>
      </c>
      <c r="H297" s="378" t="s">
        <v>45</v>
      </c>
      <c r="I297" s="379">
        <v>0.83</v>
      </c>
      <c r="J297" s="378" t="s">
        <v>82</v>
      </c>
      <c r="K297" s="378"/>
      <c r="L297" s="378"/>
      <c r="M297" s="378">
        <v>6</v>
      </c>
      <c r="N297" s="378">
        <v>0</v>
      </c>
      <c r="O297" s="378">
        <v>0</v>
      </c>
      <c r="P297" s="378">
        <v>6</v>
      </c>
      <c r="Q297" s="378">
        <v>0</v>
      </c>
      <c r="R297" s="378">
        <v>0</v>
      </c>
      <c r="S297" s="378">
        <v>0</v>
      </c>
      <c r="T297" s="378">
        <v>6</v>
      </c>
      <c r="U297" s="378">
        <v>0</v>
      </c>
      <c r="V297" s="378">
        <v>12</v>
      </c>
      <c r="W297" s="378"/>
      <c r="X297" s="378" t="s">
        <v>997</v>
      </c>
      <c r="Y297" s="378" t="s">
        <v>57</v>
      </c>
      <c r="Z297" s="378" t="s">
        <v>973</v>
      </c>
      <c r="AA297" s="378">
        <v>0</v>
      </c>
    </row>
    <row r="298" spans="1:27" ht="60" x14ac:dyDescent="0.25">
      <c r="A298" s="374">
        <v>288</v>
      </c>
      <c r="B298" s="378" t="s">
        <v>47</v>
      </c>
      <c r="C298" s="378" t="s">
        <v>40</v>
      </c>
      <c r="D298" s="378" t="s">
        <v>968</v>
      </c>
      <c r="E298" s="378" t="s">
        <v>42</v>
      </c>
      <c r="F298" s="378" t="s">
        <v>969</v>
      </c>
      <c r="G298" s="378" t="s">
        <v>998</v>
      </c>
      <c r="H298" s="378" t="s">
        <v>45</v>
      </c>
      <c r="I298" s="379">
        <v>1.45</v>
      </c>
      <c r="J298" s="378" t="s">
        <v>82</v>
      </c>
      <c r="K298" s="378"/>
      <c r="L298" s="378"/>
      <c r="M298" s="378">
        <v>3</v>
      </c>
      <c r="N298" s="378">
        <v>0</v>
      </c>
      <c r="O298" s="378">
        <v>0</v>
      </c>
      <c r="P298" s="378">
        <v>3</v>
      </c>
      <c r="Q298" s="378">
        <v>0</v>
      </c>
      <c r="R298" s="378">
        <v>0</v>
      </c>
      <c r="S298" s="378">
        <v>3</v>
      </c>
      <c r="T298" s="378">
        <v>0</v>
      </c>
      <c r="U298" s="378">
        <v>0</v>
      </c>
      <c r="V298" s="378">
        <v>42</v>
      </c>
      <c r="W298" s="378"/>
      <c r="X298" s="378" t="s">
        <v>999</v>
      </c>
      <c r="Y298" s="378" t="s">
        <v>109</v>
      </c>
      <c r="Z298" s="378" t="s">
        <v>46</v>
      </c>
      <c r="AA298" s="378">
        <v>0</v>
      </c>
    </row>
    <row r="299" spans="1:27" ht="60" x14ac:dyDescent="0.25">
      <c r="A299" s="374">
        <v>289</v>
      </c>
      <c r="B299" s="378" t="s">
        <v>47</v>
      </c>
      <c r="C299" s="378" t="s">
        <v>53</v>
      </c>
      <c r="D299" s="378" t="s">
        <v>965</v>
      </c>
      <c r="E299" s="378" t="s">
        <v>50</v>
      </c>
      <c r="F299" s="378" t="s">
        <v>966</v>
      </c>
      <c r="G299" s="378" t="s">
        <v>967</v>
      </c>
      <c r="H299" s="378" t="s">
        <v>45</v>
      </c>
      <c r="I299" s="379">
        <v>0.57999999999999996</v>
      </c>
      <c r="J299" s="378" t="s">
        <v>82</v>
      </c>
      <c r="K299" s="378"/>
      <c r="L299" s="378"/>
      <c r="M299" s="378">
        <v>6</v>
      </c>
      <c r="N299" s="378">
        <v>0</v>
      </c>
      <c r="O299" s="378">
        <v>0</v>
      </c>
      <c r="P299" s="378">
        <v>6</v>
      </c>
      <c r="Q299" s="378">
        <v>0</v>
      </c>
      <c r="R299" s="378">
        <v>0</v>
      </c>
      <c r="S299" s="378">
        <v>0</v>
      </c>
      <c r="T299" s="378">
        <v>6</v>
      </c>
      <c r="U299" s="378">
        <v>0</v>
      </c>
      <c r="V299" s="378">
        <v>8</v>
      </c>
      <c r="W299" s="378"/>
      <c r="X299" s="378" t="s">
        <v>1000</v>
      </c>
      <c r="Y299" s="378" t="s">
        <v>70</v>
      </c>
      <c r="Z299" s="378" t="s">
        <v>46</v>
      </c>
      <c r="AA299" s="378">
        <v>1</v>
      </c>
    </row>
    <row r="300" spans="1:27" ht="60" x14ac:dyDescent="0.25">
      <c r="A300" s="374">
        <v>290</v>
      </c>
      <c r="B300" s="378" t="s">
        <v>47</v>
      </c>
      <c r="C300" s="378" t="s">
        <v>40</v>
      </c>
      <c r="D300" s="378" t="s">
        <v>968</v>
      </c>
      <c r="E300" s="378" t="s">
        <v>42</v>
      </c>
      <c r="F300" s="378" t="s">
        <v>1001</v>
      </c>
      <c r="G300" s="378" t="s">
        <v>1002</v>
      </c>
      <c r="H300" s="390" t="s">
        <v>75</v>
      </c>
      <c r="I300" s="379">
        <v>6.2</v>
      </c>
      <c r="J300" s="378" t="s">
        <v>82</v>
      </c>
      <c r="K300" s="378"/>
      <c r="L300" s="378"/>
      <c r="M300" s="378">
        <v>3</v>
      </c>
      <c r="N300" s="378">
        <v>0</v>
      </c>
      <c r="O300" s="378">
        <v>0</v>
      </c>
      <c r="P300" s="378">
        <v>3</v>
      </c>
      <c r="Q300" s="378">
        <v>0</v>
      </c>
      <c r="R300" s="378">
        <v>0</v>
      </c>
      <c r="S300" s="378">
        <v>3</v>
      </c>
      <c r="T300" s="378">
        <v>0</v>
      </c>
      <c r="U300" s="378">
        <v>0</v>
      </c>
      <c r="V300" s="378">
        <v>42</v>
      </c>
      <c r="W300" s="378"/>
      <c r="X300" s="378"/>
      <c r="Y300" s="378"/>
      <c r="Z300" s="378"/>
      <c r="AA300" s="378">
        <v>1</v>
      </c>
    </row>
    <row r="301" spans="1:27" ht="60" x14ac:dyDescent="0.25">
      <c r="A301" s="374">
        <v>291</v>
      </c>
      <c r="B301" s="378" t="s">
        <v>47</v>
      </c>
      <c r="C301" s="378" t="s">
        <v>40</v>
      </c>
      <c r="D301" s="390" t="s">
        <v>1003</v>
      </c>
      <c r="E301" s="378" t="s">
        <v>73</v>
      </c>
      <c r="F301" s="390" t="s">
        <v>1004</v>
      </c>
      <c r="G301" s="390" t="s">
        <v>1005</v>
      </c>
      <c r="H301" s="390" t="s">
        <v>75</v>
      </c>
      <c r="I301" s="379">
        <v>2.4660000000000002</v>
      </c>
      <c r="J301" s="378" t="s">
        <v>82</v>
      </c>
      <c r="K301" s="378"/>
      <c r="L301" s="378"/>
      <c r="M301" s="378">
        <v>1075</v>
      </c>
      <c r="N301" s="378">
        <v>0</v>
      </c>
      <c r="O301" s="378">
        <v>0</v>
      </c>
      <c r="P301" s="378">
        <v>1075</v>
      </c>
      <c r="Q301" s="378">
        <v>0</v>
      </c>
      <c r="R301" s="378">
        <v>0</v>
      </c>
      <c r="S301" s="378">
        <v>0</v>
      </c>
      <c r="T301" s="378">
        <v>1075</v>
      </c>
      <c r="U301" s="378">
        <v>0</v>
      </c>
      <c r="V301" s="378">
        <v>153</v>
      </c>
      <c r="W301" s="378"/>
      <c r="X301" s="378"/>
      <c r="Y301" s="378"/>
      <c r="Z301" s="378"/>
      <c r="AA301" s="378">
        <v>1</v>
      </c>
    </row>
    <row r="302" spans="1:27" ht="60" x14ac:dyDescent="0.25">
      <c r="A302" s="374">
        <v>292</v>
      </c>
      <c r="B302" s="378" t="s">
        <v>47</v>
      </c>
      <c r="C302" s="378" t="s">
        <v>40</v>
      </c>
      <c r="D302" s="378" t="s">
        <v>396</v>
      </c>
      <c r="E302" s="378" t="s">
        <v>42</v>
      </c>
      <c r="F302" s="378" t="s">
        <v>963</v>
      </c>
      <c r="G302" s="378" t="s">
        <v>964</v>
      </c>
      <c r="H302" s="378" t="s">
        <v>45</v>
      </c>
      <c r="I302" s="379">
        <v>0.57999999999999996</v>
      </c>
      <c r="J302" s="378" t="s">
        <v>82</v>
      </c>
      <c r="K302" s="378"/>
      <c r="L302" s="378"/>
      <c r="M302" s="378">
        <v>48</v>
      </c>
      <c r="N302" s="378">
        <v>0</v>
      </c>
      <c r="O302" s="378">
        <v>0</v>
      </c>
      <c r="P302" s="378">
        <v>47</v>
      </c>
      <c r="Q302" s="378">
        <v>0</v>
      </c>
      <c r="R302" s="378">
        <v>0</v>
      </c>
      <c r="S302" s="378">
        <v>12</v>
      </c>
      <c r="T302" s="378">
        <v>35</v>
      </c>
      <c r="U302" s="378">
        <v>1</v>
      </c>
      <c r="V302" s="378">
        <v>22</v>
      </c>
      <c r="W302" s="378"/>
      <c r="X302" s="390" t="s">
        <v>1006</v>
      </c>
      <c r="Y302" s="378" t="s">
        <v>109</v>
      </c>
      <c r="Z302" s="378" t="s">
        <v>46</v>
      </c>
      <c r="AA302" s="378">
        <v>0</v>
      </c>
    </row>
    <row r="303" spans="1:27" ht="45" x14ac:dyDescent="0.25">
      <c r="A303" s="374">
        <v>293</v>
      </c>
      <c r="B303" s="378" t="s">
        <v>71</v>
      </c>
      <c r="C303" s="378" t="s">
        <v>53</v>
      </c>
      <c r="D303" s="378" t="s">
        <v>833</v>
      </c>
      <c r="E303" s="378" t="s">
        <v>73</v>
      </c>
      <c r="F303" s="390" t="s">
        <v>1007</v>
      </c>
      <c r="G303" s="390" t="s">
        <v>1008</v>
      </c>
      <c r="H303" s="390" t="s">
        <v>75</v>
      </c>
      <c r="I303" s="379">
        <v>1.5</v>
      </c>
      <c r="J303" s="378" t="s">
        <v>82</v>
      </c>
      <c r="K303" s="378"/>
      <c r="L303" s="378"/>
      <c r="M303" s="378">
        <v>163</v>
      </c>
      <c r="N303" s="378">
        <v>0</v>
      </c>
      <c r="O303" s="378">
        <v>0</v>
      </c>
      <c r="P303" s="378">
        <v>163</v>
      </c>
      <c r="Q303" s="378">
        <v>0</v>
      </c>
      <c r="R303" s="378">
        <v>0</v>
      </c>
      <c r="S303" s="378">
        <v>0</v>
      </c>
      <c r="T303" s="378">
        <v>163</v>
      </c>
      <c r="U303" s="378">
        <v>0</v>
      </c>
      <c r="V303" s="378">
        <v>31</v>
      </c>
      <c r="W303" s="378"/>
      <c r="X303" s="390"/>
      <c r="Y303" s="378"/>
      <c r="Z303" s="378"/>
      <c r="AA303" s="378">
        <v>1</v>
      </c>
    </row>
    <row r="304" spans="1:27" ht="45" x14ac:dyDescent="0.25">
      <c r="A304" s="374">
        <v>294</v>
      </c>
      <c r="B304" s="378" t="s">
        <v>71</v>
      </c>
      <c r="C304" s="378" t="s">
        <v>53</v>
      </c>
      <c r="D304" s="400" t="s">
        <v>1009</v>
      </c>
      <c r="E304" s="400">
        <v>0.38</v>
      </c>
      <c r="F304" s="390" t="s">
        <v>1010</v>
      </c>
      <c r="G304" s="390" t="s">
        <v>1011</v>
      </c>
      <c r="H304" s="378" t="s">
        <v>75</v>
      </c>
      <c r="I304" s="379">
        <v>5</v>
      </c>
      <c r="J304" s="378" t="s">
        <v>82</v>
      </c>
      <c r="K304" s="378"/>
      <c r="L304" s="378"/>
      <c r="M304" s="378">
        <v>12</v>
      </c>
      <c r="N304" s="378">
        <v>0</v>
      </c>
      <c r="O304" s="378">
        <v>0</v>
      </c>
      <c r="P304" s="378">
        <v>12</v>
      </c>
      <c r="Q304" s="378">
        <v>0</v>
      </c>
      <c r="R304" s="378">
        <v>0</v>
      </c>
      <c r="S304" s="378">
        <v>0</v>
      </c>
      <c r="T304" s="378">
        <v>12</v>
      </c>
      <c r="U304" s="378">
        <v>0</v>
      </c>
      <c r="V304" s="378">
        <v>6</v>
      </c>
      <c r="W304" s="378"/>
      <c r="X304" s="390"/>
      <c r="Y304" s="378"/>
      <c r="Z304" s="378"/>
      <c r="AA304" s="378">
        <v>1</v>
      </c>
    </row>
    <row r="305" spans="1:27" ht="45" x14ac:dyDescent="0.25">
      <c r="A305" s="374">
        <v>295</v>
      </c>
      <c r="B305" s="378" t="s">
        <v>71</v>
      </c>
      <c r="C305" s="378" t="s">
        <v>53</v>
      </c>
      <c r="D305" s="378" t="s">
        <v>280</v>
      </c>
      <c r="E305" s="378" t="s">
        <v>73</v>
      </c>
      <c r="F305" s="378" t="s">
        <v>962</v>
      </c>
      <c r="G305" s="390" t="s">
        <v>1012</v>
      </c>
      <c r="H305" s="378" t="s">
        <v>45</v>
      </c>
      <c r="I305" s="379">
        <v>22.25</v>
      </c>
      <c r="J305" s="378" t="s">
        <v>82</v>
      </c>
      <c r="K305" s="378"/>
      <c r="L305" s="378"/>
      <c r="M305" s="378">
        <v>57</v>
      </c>
      <c r="N305" s="378">
        <v>0</v>
      </c>
      <c r="O305" s="378">
        <v>0</v>
      </c>
      <c r="P305" s="378">
        <v>57</v>
      </c>
      <c r="Q305" s="378">
        <v>0</v>
      </c>
      <c r="R305" s="378">
        <v>0</v>
      </c>
      <c r="S305" s="378">
        <v>0</v>
      </c>
      <c r="T305" s="378">
        <v>57</v>
      </c>
      <c r="U305" s="378">
        <v>0</v>
      </c>
      <c r="V305" s="378">
        <v>22</v>
      </c>
      <c r="W305" s="378"/>
      <c r="X305" s="390" t="s">
        <v>1013</v>
      </c>
      <c r="Y305" s="378" t="s">
        <v>109</v>
      </c>
      <c r="Z305" s="378" t="s">
        <v>46</v>
      </c>
      <c r="AA305" s="378">
        <v>0</v>
      </c>
    </row>
    <row r="306" spans="1:27" ht="45" x14ac:dyDescent="0.25">
      <c r="A306" s="374">
        <v>296</v>
      </c>
      <c r="B306" s="378" t="s">
        <v>71</v>
      </c>
      <c r="C306" s="378" t="s">
        <v>53</v>
      </c>
      <c r="D306" s="378" t="s">
        <v>960</v>
      </c>
      <c r="E306" s="378" t="s">
        <v>73</v>
      </c>
      <c r="F306" s="378" t="s">
        <v>961</v>
      </c>
      <c r="G306" s="390" t="s">
        <v>1014</v>
      </c>
      <c r="H306" s="378" t="s">
        <v>45</v>
      </c>
      <c r="I306" s="379">
        <v>8.516</v>
      </c>
      <c r="J306" s="378" t="s">
        <v>82</v>
      </c>
      <c r="K306" s="378"/>
      <c r="L306" s="378"/>
      <c r="M306" s="378">
        <v>123</v>
      </c>
      <c r="N306" s="378">
        <v>0</v>
      </c>
      <c r="O306" s="378">
        <v>0</v>
      </c>
      <c r="P306" s="378">
        <v>123</v>
      </c>
      <c r="Q306" s="378">
        <v>0</v>
      </c>
      <c r="R306" s="378">
        <v>0</v>
      </c>
      <c r="S306" s="378">
        <v>0</v>
      </c>
      <c r="T306" s="378">
        <v>123</v>
      </c>
      <c r="U306" s="378">
        <v>0</v>
      </c>
      <c r="V306" s="378">
        <v>44</v>
      </c>
      <c r="W306" s="378"/>
      <c r="X306" s="390" t="s">
        <v>1015</v>
      </c>
      <c r="Y306" s="378" t="s">
        <v>109</v>
      </c>
      <c r="Z306" s="378" t="s">
        <v>46</v>
      </c>
      <c r="AA306" s="378">
        <v>0</v>
      </c>
    </row>
    <row r="307" spans="1:27" ht="45" x14ac:dyDescent="0.25">
      <c r="A307" s="374">
        <v>297</v>
      </c>
      <c r="B307" s="400" t="s">
        <v>71</v>
      </c>
      <c r="C307" s="400" t="s">
        <v>53</v>
      </c>
      <c r="D307" s="401" t="s">
        <v>510</v>
      </c>
      <c r="E307" s="400" t="s">
        <v>73</v>
      </c>
      <c r="F307" s="390" t="s">
        <v>1016</v>
      </c>
      <c r="G307" s="390" t="s">
        <v>1017</v>
      </c>
      <c r="H307" s="400" t="s">
        <v>75</v>
      </c>
      <c r="I307" s="402">
        <v>1</v>
      </c>
      <c r="J307" s="400" t="s">
        <v>74</v>
      </c>
      <c r="K307" s="400"/>
      <c r="L307" s="400"/>
      <c r="M307" s="400">
        <v>66</v>
      </c>
      <c r="N307" s="400">
        <v>0</v>
      </c>
      <c r="O307" s="400">
        <v>0</v>
      </c>
      <c r="P307" s="400">
        <v>66</v>
      </c>
      <c r="Q307" s="400">
        <v>0</v>
      </c>
      <c r="R307" s="400">
        <v>0</v>
      </c>
      <c r="S307" s="400">
        <v>0</v>
      </c>
      <c r="T307" s="400">
        <v>66</v>
      </c>
      <c r="U307" s="400">
        <v>0</v>
      </c>
      <c r="V307" s="400">
        <v>28</v>
      </c>
      <c r="W307" s="400"/>
      <c r="X307" s="401"/>
      <c r="Y307" s="400"/>
      <c r="Z307" s="400"/>
      <c r="AA307" s="400">
        <v>1</v>
      </c>
    </row>
    <row r="308" spans="1:27" ht="45" x14ac:dyDescent="0.25">
      <c r="A308" s="374">
        <v>298</v>
      </c>
      <c r="B308" s="378" t="s">
        <v>71</v>
      </c>
      <c r="C308" s="378" t="s">
        <v>53</v>
      </c>
      <c r="D308" s="378" t="s">
        <v>280</v>
      </c>
      <c r="E308" s="378" t="s">
        <v>73</v>
      </c>
      <c r="F308" s="378" t="s">
        <v>959</v>
      </c>
      <c r="G308" s="390" t="s">
        <v>1018</v>
      </c>
      <c r="H308" s="378" t="s">
        <v>45</v>
      </c>
      <c r="I308" s="379">
        <v>3.5</v>
      </c>
      <c r="J308" s="378" t="s">
        <v>82</v>
      </c>
      <c r="K308" s="378"/>
      <c r="L308" s="378"/>
      <c r="M308" s="378">
        <v>112</v>
      </c>
      <c r="N308" s="378">
        <v>0</v>
      </c>
      <c r="O308" s="378">
        <v>0</v>
      </c>
      <c r="P308" s="378">
        <v>112</v>
      </c>
      <c r="Q308" s="378">
        <v>0</v>
      </c>
      <c r="R308" s="378">
        <v>0</v>
      </c>
      <c r="S308" s="378">
        <v>0</v>
      </c>
      <c r="T308" s="378">
        <v>112</v>
      </c>
      <c r="U308" s="378">
        <v>0</v>
      </c>
      <c r="V308" s="378">
        <v>47</v>
      </c>
      <c r="W308" s="378"/>
      <c r="X308" s="390" t="s">
        <v>1019</v>
      </c>
      <c r="Y308" s="378" t="s">
        <v>109</v>
      </c>
      <c r="Z308" s="378" t="s">
        <v>46</v>
      </c>
      <c r="AA308" s="378">
        <v>0</v>
      </c>
    </row>
    <row r="309" spans="1:27" ht="60" x14ac:dyDescent="0.25">
      <c r="A309" s="374">
        <v>299</v>
      </c>
      <c r="B309" s="378" t="s">
        <v>47</v>
      </c>
      <c r="C309" s="378" t="s">
        <v>40</v>
      </c>
      <c r="D309" s="378" t="s">
        <v>390</v>
      </c>
      <c r="E309" s="378" t="s">
        <v>42</v>
      </c>
      <c r="F309" s="390" t="s">
        <v>1020</v>
      </c>
      <c r="G309" s="390" t="s">
        <v>1021</v>
      </c>
      <c r="H309" s="378" t="s">
        <v>75</v>
      </c>
      <c r="I309" s="379">
        <v>6</v>
      </c>
      <c r="J309" s="412" t="s">
        <v>74</v>
      </c>
      <c r="K309" s="378"/>
      <c r="L309" s="378"/>
      <c r="M309" s="378">
        <v>7</v>
      </c>
      <c r="N309" s="378">
        <v>0</v>
      </c>
      <c r="O309" s="378">
        <v>0</v>
      </c>
      <c r="P309" s="378">
        <v>7</v>
      </c>
      <c r="Q309" s="378">
        <v>0</v>
      </c>
      <c r="R309" s="378">
        <v>0</v>
      </c>
      <c r="S309" s="378">
        <v>7</v>
      </c>
      <c r="T309" s="378">
        <v>0</v>
      </c>
      <c r="U309" s="378">
        <v>0</v>
      </c>
      <c r="V309" s="378">
        <v>21</v>
      </c>
      <c r="W309" s="378"/>
      <c r="X309" s="390"/>
      <c r="Y309" s="378"/>
      <c r="Z309" s="378"/>
      <c r="AA309" s="378">
        <v>1</v>
      </c>
    </row>
    <row r="310" spans="1:27" ht="45" x14ac:dyDescent="0.25">
      <c r="A310" s="374">
        <v>300</v>
      </c>
      <c r="B310" s="378" t="s">
        <v>71</v>
      </c>
      <c r="C310" s="378" t="s">
        <v>53</v>
      </c>
      <c r="D310" s="378" t="s">
        <v>952</v>
      </c>
      <c r="E310" s="378" t="s">
        <v>73</v>
      </c>
      <c r="F310" s="378" t="s">
        <v>957</v>
      </c>
      <c r="G310" s="378" t="s">
        <v>958</v>
      </c>
      <c r="H310" s="378" t="s">
        <v>45</v>
      </c>
      <c r="I310" s="379">
        <v>0.08</v>
      </c>
      <c r="J310" s="378" t="s">
        <v>82</v>
      </c>
      <c r="K310" s="378"/>
      <c r="L310" s="378"/>
      <c r="M310" s="378">
        <v>742</v>
      </c>
      <c r="N310" s="378">
        <v>0</v>
      </c>
      <c r="O310" s="378">
        <v>0</v>
      </c>
      <c r="P310" s="378">
        <v>742</v>
      </c>
      <c r="Q310" s="378">
        <v>0</v>
      </c>
      <c r="R310" s="378">
        <v>0</v>
      </c>
      <c r="S310" s="378">
        <v>0</v>
      </c>
      <c r="T310" s="378">
        <v>742</v>
      </c>
      <c r="U310" s="378">
        <v>0</v>
      </c>
      <c r="V310" s="378">
        <v>56</v>
      </c>
      <c r="W310" s="378"/>
      <c r="X310" s="390" t="s">
        <v>1022</v>
      </c>
      <c r="Y310" s="378" t="s">
        <v>70</v>
      </c>
      <c r="Z310" s="378" t="s">
        <v>46</v>
      </c>
      <c r="AA310" s="378">
        <v>1</v>
      </c>
    </row>
    <row r="311" spans="1:27" ht="45" x14ac:dyDescent="0.25">
      <c r="A311" s="374">
        <v>301</v>
      </c>
      <c r="B311" s="378" t="s">
        <v>71</v>
      </c>
      <c r="C311" s="378" t="s">
        <v>53</v>
      </c>
      <c r="D311" s="378" t="s">
        <v>952</v>
      </c>
      <c r="E311" s="378" t="s">
        <v>73</v>
      </c>
      <c r="F311" s="378" t="s">
        <v>955</v>
      </c>
      <c r="G311" s="378" t="s">
        <v>956</v>
      </c>
      <c r="H311" s="378" t="s">
        <v>45</v>
      </c>
      <c r="I311" s="379">
        <v>0.1</v>
      </c>
      <c r="J311" s="378" t="s">
        <v>82</v>
      </c>
      <c r="K311" s="378"/>
      <c r="L311" s="378"/>
      <c r="M311" s="378">
        <v>742</v>
      </c>
      <c r="N311" s="378">
        <v>0</v>
      </c>
      <c r="O311" s="378">
        <v>0</v>
      </c>
      <c r="P311" s="378">
        <v>742</v>
      </c>
      <c r="Q311" s="378">
        <v>0</v>
      </c>
      <c r="R311" s="378">
        <v>0</v>
      </c>
      <c r="S311" s="378">
        <v>0</v>
      </c>
      <c r="T311" s="378">
        <v>742</v>
      </c>
      <c r="U311" s="378">
        <v>0</v>
      </c>
      <c r="V311" s="378">
        <v>56</v>
      </c>
      <c r="W311" s="378"/>
      <c r="X311" s="390" t="s">
        <v>1023</v>
      </c>
      <c r="Y311" s="378" t="s">
        <v>70</v>
      </c>
      <c r="Z311" s="378" t="s">
        <v>46</v>
      </c>
      <c r="AA311" s="378">
        <v>1</v>
      </c>
    </row>
    <row r="312" spans="1:27" ht="45" x14ac:dyDescent="0.25">
      <c r="A312" s="374">
        <v>302</v>
      </c>
      <c r="B312" s="378" t="s">
        <v>71</v>
      </c>
      <c r="C312" s="378" t="s">
        <v>53</v>
      </c>
      <c r="D312" s="378" t="s">
        <v>952</v>
      </c>
      <c r="E312" s="378" t="s">
        <v>73</v>
      </c>
      <c r="F312" s="378" t="s">
        <v>953</v>
      </c>
      <c r="G312" s="378" t="s">
        <v>954</v>
      </c>
      <c r="H312" s="378" t="s">
        <v>45</v>
      </c>
      <c r="I312" s="379">
        <v>7.0000000000000007E-2</v>
      </c>
      <c r="J312" s="378" t="s">
        <v>82</v>
      </c>
      <c r="K312" s="378"/>
      <c r="L312" s="378"/>
      <c r="M312" s="378">
        <v>742</v>
      </c>
      <c r="N312" s="378">
        <v>0</v>
      </c>
      <c r="O312" s="378">
        <v>0</v>
      </c>
      <c r="P312" s="378">
        <v>742</v>
      </c>
      <c r="Q312" s="378">
        <v>0</v>
      </c>
      <c r="R312" s="378">
        <v>0</v>
      </c>
      <c r="S312" s="378">
        <v>0</v>
      </c>
      <c r="T312" s="378">
        <v>742</v>
      </c>
      <c r="U312" s="378">
        <v>0</v>
      </c>
      <c r="V312" s="378">
        <v>56</v>
      </c>
      <c r="W312" s="378"/>
      <c r="X312" s="390" t="s">
        <v>1024</v>
      </c>
      <c r="Y312" s="378" t="s">
        <v>70</v>
      </c>
      <c r="Z312" s="378" t="s">
        <v>46</v>
      </c>
      <c r="AA312" s="378">
        <v>1</v>
      </c>
    </row>
    <row r="313" spans="1:27" ht="45" x14ac:dyDescent="0.25">
      <c r="A313" s="374">
        <v>303</v>
      </c>
      <c r="B313" s="378" t="s">
        <v>71</v>
      </c>
      <c r="C313" s="378" t="s">
        <v>53</v>
      </c>
      <c r="D313" s="378" t="s">
        <v>833</v>
      </c>
      <c r="E313" s="378" t="s">
        <v>73</v>
      </c>
      <c r="F313" s="378" t="s">
        <v>950</v>
      </c>
      <c r="G313" s="378" t="s">
        <v>951</v>
      </c>
      <c r="H313" s="378" t="s">
        <v>45</v>
      </c>
      <c r="I313" s="379">
        <v>1.33</v>
      </c>
      <c r="J313" s="378" t="s">
        <v>82</v>
      </c>
      <c r="K313" s="378"/>
      <c r="L313" s="378"/>
      <c r="M313" s="378">
        <v>963</v>
      </c>
      <c r="N313" s="378">
        <v>0</v>
      </c>
      <c r="O313" s="378">
        <v>0</v>
      </c>
      <c r="P313" s="378">
        <v>963</v>
      </c>
      <c r="Q313" s="378">
        <v>0</v>
      </c>
      <c r="R313" s="378">
        <v>0</v>
      </c>
      <c r="S313" s="378">
        <v>0</v>
      </c>
      <c r="T313" s="378">
        <v>963</v>
      </c>
      <c r="U313" s="378">
        <v>0</v>
      </c>
      <c r="V313" s="378">
        <v>48</v>
      </c>
      <c r="W313" s="378"/>
      <c r="X313" s="390" t="s">
        <v>1025</v>
      </c>
      <c r="Y313" s="378" t="s">
        <v>70</v>
      </c>
      <c r="Z313" s="378" t="s">
        <v>46</v>
      </c>
      <c r="AA313" s="378">
        <v>1</v>
      </c>
    </row>
    <row r="314" spans="1:27" ht="45" x14ac:dyDescent="0.25">
      <c r="A314" s="374">
        <v>304</v>
      </c>
      <c r="B314" s="378" t="s">
        <v>71</v>
      </c>
      <c r="C314" s="378" t="s">
        <v>53</v>
      </c>
      <c r="D314" s="400" t="s">
        <v>1026</v>
      </c>
      <c r="E314" s="400">
        <v>0.38</v>
      </c>
      <c r="F314" s="390" t="s">
        <v>1027</v>
      </c>
      <c r="G314" s="390" t="s">
        <v>1028</v>
      </c>
      <c r="H314" s="378" t="s">
        <v>75</v>
      </c>
      <c r="I314" s="379">
        <v>1</v>
      </c>
      <c r="J314" s="378" t="s">
        <v>82</v>
      </c>
      <c r="K314" s="378"/>
      <c r="L314" s="378"/>
      <c r="M314" s="378">
        <v>1</v>
      </c>
      <c r="N314" s="378">
        <v>0</v>
      </c>
      <c r="O314" s="378">
        <v>0</v>
      </c>
      <c r="P314" s="378">
        <v>11</v>
      </c>
      <c r="Q314" s="378">
        <v>0</v>
      </c>
      <c r="R314" s="378">
        <v>0</v>
      </c>
      <c r="S314" s="378">
        <v>0</v>
      </c>
      <c r="T314" s="378">
        <v>1</v>
      </c>
      <c r="U314" s="378">
        <v>0</v>
      </c>
      <c r="V314" s="378">
        <v>6</v>
      </c>
      <c r="W314" s="378"/>
      <c r="X314" s="390"/>
      <c r="Y314" s="378"/>
      <c r="Z314" s="378"/>
      <c r="AA314" s="378">
        <v>1</v>
      </c>
    </row>
    <row r="315" spans="1:27" ht="60" x14ac:dyDescent="0.25">
      <c r="A315" s="374">
        <v>305</v>
      </c>
      <c r="B315" s="378" t="s">
        <v>71</v>
      </c>
      <c r="C315" s="378" t="s">
        <v>53</v>
      </c>
      <c r="D315" s="400" t="s">
        <v>1029</v>
      </c>
      <c r="E315" s="400">
        <v>0.38</v>
      </c>
      <c r="F315" s="390" t="s">
        <v>1030</v>
      </c>
      <c r="G315" s="390" t="s">
        <v>1031</v>
      </c>
      <c r="H315" s="378" t="s">
        <v>75</v>
      </c>
      <c r="I315" s="379">
        <v>0.5</v>
      </c>
      <c r="J315" s="378" t="s">
        <v>82</v>
      </c>
      <c r="K315" s="378"/>
      <c r="L315" s="378"/>
      <c r="M315" s="378">
        <v>6</v>
      </c>
      <c r="N315" s="378">
        <v>0</v>
      </c>
      <c r="O315" s="378">
        <v>0</v>
      </c>
      <c r="P315" s="378">
        <v>6</v>
      </c>
      <c r="Q315" s="378">
        <v>0</v>
      </c>
      <c r="R315" s="378">
        <v>0</v>
      </c>
      <c r="S315" s="378">
        <v>0</v>
      </c>
      <c r="T315" s="378">
        <v>6</v>
      </c>
      <c r="U315" s="378">
        <v>0</v>
      </c>
      <c r="V315" s="378">
        <v>6</v>
      </c>
      <c r="W315" s="378"/>
      <c r="X315" s="390"/>
      <c r="Y315" s="378"/>
      <c r="Z315" s="378"/>
      <c r="AA315" s="378">
        <v>1</v>
      </c>
    </row>
    <row r="316" spans="1:27" ht="45" x14ac:dyDescent="0.25">
      <c r="A316" s="374">
        <v>306</v>
      </c>
      <c r="B316" s="378" t="s">
        <v>71</v>
      </c>
      <c r="C316" s="378" t="s">
        <v>53</v>
      </c>
      <c r="D316" s="400" t="s">
        <v>1032</v>
      </c>
      <c r="E316" s="400">
        <v>0.38</v>
      </c>
      <c r="F316" s="390" t="s">
        <v>1031</v>
      </c>
      <c r="G316" s="390" t="s">
        <v>1033</v>
      </c>
      <c r="H316" s="378" t="s">
        <v>75</v>
      </c>
      <c r="I316" s="379">
        <v>0.5</v>
      </c>
      <c r="J316" s="378" t="s">
        <v>82</v>
      </c>
      <c r="K316" s="378"/>
      <c r="L316" s="378"/>
      <c r="M316" s="378">
        <v>7</v>
      </c>
      <c r="N316" s="378">
        <v>0</v>
      </c>
      <c r="O316" s="378">
        <v>0</v>
      </c>
      <c r="P316" s="378">
        <v>7</v>
      </c>
      <c r="Q316" s="378">
        <v>0</v>
      </c>
      <c r="R316" s="378">
        <v>0</v>
      </c>
      <c r="S316" s="378">
        <v>0</v>
      </c>
      <c r="T316" s="378">
        <v>7</v>
      </c>
      <c r="U316" s="378">
        <v>0</v>
      </c>
      <c r="V316" s="378">
        <v>6</v>
      </c>
      <c r="W316" s="378"/>
      <c r="X316" s="390"/>
      <c r="Y316" s="378"/>
      <c r="Z316" s="378"/>
      <c r="AA316" s="378">
        <v>1</v>
      </c>
    </row>
    <row r="317" spans="1:27" ht="45" x14ac:dyDescent="0.25">
      <c r="A317" s="374">
        <v>307</v>
      </c>
      <c r="B317" s="378" t="s">
        <v>71</v>
      </c>
      <c r="C317" s="378" t="s">
        <v>53</v>
      </c>
      <c r="D317" s="378" t="s">
        <v>833</v>
      </c>
      <c r="E317" s="378" t="s">
        <v>73</v>
      </c>
      <c r="F317" s="378" t="s">
        <v>974</v>
      </c>
      <c r="G317" s="378" t="s">
        <v>975</v>
      </c>
      <c r="H317" s="378" t="s">
        <v>45</v>
      </c>
      <c r="I317" s="379">
        <v>1.25</v>
      </c>
      <c r="J317" s="378" t="s">
        <v>82</v>
      </c>
      <c r="K317" s="378"/>
      <c r="L317" s="378"/>
      <c r="M317" s="378">
        <v>963</v>
      </c>
      <c r="N317" s="378">
        <v>0</v>
      </c>
      <c r="O317" s="378">
        <v>0</v>
      </c>
      <c r="P317" s="378">
        <v>963</v>
      </c>
      <c r="Q317" s="378">
        <v>0</v>
      </c>
      <c r="R317" s="378">
        <v>0</v>
      </c>
      <c r="S317" s="378">
        <v>0</v>
      </c>
      <c r="T317" s="378">
        <v>963</v>
      </c>
      <c r="U317" s="378">
        <v>0</v>
      </c>
      <c r="V317" s="378">
        <v>47</v>
      </c>
      <c r="W317" s="378"/>
      <c r="X317" s="390" t="s">
        <v>1034</v>
      </c>
      <c r="Y317" s="378" t="s">
        <v>70</v>
      </c>
      <c r="Z317" s="378" t="s">
        <v>46</v>
      </c>
      <c r="AA317" s="378">
        <v>1</v>
      </c>
    </row>
    <row r="318" spans="1:27" ht="45" x14ac:dyDescent="0.25">
      <c r="A318" s="374">
        <v>308</v>
      </c>
      <c r="B318" s="378" t="s">
        <v>71</v>
      </c>
      <c r="C318" s="378" t="s">
        <v>53</v>
      </c>
      <c r="D318" s="378" t="s">
        <v>976</v>
      </c>
      <c r="E318" s="378" t="s">
        <v>73</v>
      </c>
      <c r="F318" s="378" t="s">
        <v>977</v>
      </c>
      <c r="G318" s="378" t="s">
        <v>977</v>
      </c>
      <c r="H318" s="378" t="s">
        <v>45</v>
      </c>
      <c r="I318" s="379">
        <v>4.0000000000000001E-3</v>
      </c>
      <c r="J318" s="378" t="s">
        <v>82</v>
      </c>
      <c r="K318" s="378"/>
      <c r="L318" s="378"/>
      <c r="M318" s="378">
        <v>520</v>
      </c>
      <c r="N318" s="378">
        <v>0</v>
      </c>
      <c r="O318" s="378">
        <v>0</v>
      </c>
      <c r="P318" s="378">
        <v>520</v>
      </c>
      <c r="Q318" s="378">
        <v>0</v>
      </c>
      <c r="R318" s="378">
        <v>0</v>
      </c>
      <c r="S318" s="378">
        <v>0</v>
      </c>
      <c r="T318" s="378">
        <v>520</v>
      </c>
      <c r="U318" s="378">
        <v>0</v>
      </c>
      <c r="V318" s="378">
        <v>42</v>
      </c>
      <c r="W318" s="378"/>
      <c r="X318" s="390" t="s">
        <v>1035</v>
      </c>
      <c r="Y318" s="378" t="s">
        <v>109</v>
      </c>
      <c r="Z318" s="378" t="s">
        <v>46</v>
      </c>
      <c r="AA318" s="378">
        <v>0</v>
      </c>
    </row>
    <row r="319" spans="1:27" ht="45" x14ac:dyDescent="0.25">
      <c r="A319" s="374">
        <v>309</v>
      </c>
      <c r="B319" s="378" t="s">
        <v>71</v>
      </c>
      <c r="C319" s="378" t="s">
        <v>53</v>
      </c>
      <c r="D319" s="378" t="s">
        <v>976</v>
      </c>
      <c r="E319" s="378" t="s">
        <v>73</v>
      </c>
      <c r="F319" s="378" t="s">
        <v>977</v>
      </c>
      <c r="G319" s="378" t="s">
        <v>978</v>
      </c>
      <c r="H319" s="378" t="s">
        <v>45</v>
      </c>
      <c r="I319" s="379">
        <v>1.67</v>
      </c>
      <c r="J319" s="378" t="s">
        <v>82</v>
      </c>
      <c r="K319" s="378"/>
      <c r="L319" s="378"/>
      <c r="M319" s="378">
        <v>260</v>
      </c>
      <c r="N319" s="378">
        <v>0</v>
      </c>
      <c r="O319" s="378">
        <v>0</v>
      </c>
      <c r="P319" s="378">
        <v>260</v>
      </c>
      <c r="Q319" s="378">
        <v>0</v>
      </c>
      <c r="R319" s="378">
        <v>0</v>
      </c>
      <c r="S319" s="378">
        <v>0</v>
      </c>
      <c r="T319" s="378">
        <v>260</v>
      </c>
      <c r="U319" s="378">
        <v>0</v>
      </c>
      <c r="V319" s="378">
        <v>22</v>
      </c>
      <c r="W319" s="378"/>
      <c r="X319" s="390" t="s">
        <v>1036</v>
      </c>
      <c r="Y319" s="378" t="s">
        <v>109</v>
      </c>
      <c r="Z319" s="378" t="s">
        <v>46</v>
      </c>
      <c r="AA319" s="378">
        <v>0</v>
      </c>
    </row>
    <row r="320" spans="1:27" ht="45" x14ac:dyDescent="0.25">
      <c r="A320" s="374">
        <v>310</v>
      </c>
      <c r="B320" s="378" t="s">
        <v>71</v>
      </c>
      <c r="C320" s="378" t="s">
        <v>53</v>
      </c>
      <c r="D320" s="378" t="s">
        <v>976</v>
      </c>
      <c r="E320" s="378" t="s">
        <v>73</v>
      </c>
      <c r="F320" s="378" t="s">
        <v>977</v>
      </c>
      <c r="G320" s="378" t="s">
        <v>979</v>
      </c>
      <c r="H320" s="378" t="s">
        <v>45</v>
      </c>
      <c r="I320" s="379">
        <v>3.7</v>
      </c>
      <c r="J320" s="378" t="s">
        <v>82</v>
      </c>
      <c r="K320" s="378"/>
      <c r="L320" s="378"/>
      <c r="M320" s="378">
        <v>140</v>
      </c>
      <c r="N320" s="378">
        <v>0</v>
      </c>
      <c r="O320" s="378">
        <v>0</v>
      </c>
      <c r="P320" s="378">
        <v>140</v>
      </c>
      <c r="Q320" s="378">
        <v>0</v>
      </c>
      <c r="R320" s="378">
        <v>0</v>
      </c>
      <c r="S320" s="378">
        <v>0</v>
      </c>
      <c r="T320" s="378">
        <v>140</v>
      </c>
      <c r="U320" s="378">
        <v>0</v>
      </c>
      <c r="V320" s="378">
        <v>10</v>
      </c>
      <c r="W320" s="378"/>
      <c r="X320" s="390" t="s">
        <v>1037</v>
      </c>
      <c r="Y320" s="378" t="s">
        <v>109</v>
      </c>
      <c r="Z320" s="378" t="s">
        <v>46</v>
      </c>
      <c r="AA320" s="378">
        <v>0</v>
      </c>
    </row>
    <row r="321" spans="1:27" ht="45" x14ac:dyDescent="0.25">
      <c r="A321" s="374">
        <v>311</v>
      </c>
      <c r="B321" s="378" t="s">
        <v>71</v>
      </c>
      <c r="C321" s="378" t="s">
        <v>147</v>
      </c>
      <c r="D321" s="378" t="s">
        <v>980</v>
      </c>
      <c r="E321" s="378" t="s">
        <v>73</v>
      </c>
      <c r="F321" s="378" t="s">
        <v>981</v>
      </c>
      <c r="G321" s="378" t="s">
        <v>982</v>
      </c>
      <c r="H321" s="378" t="s">
        <v>45</v>
      </c>
      <c r="I321" s="379">
        <v>0.53</v>
      </c>
      <c r="J321" s="378" t="s">
        <v>82</v>
      </c>
      <c r="K321" s="378"/>
      <c r="L321" s="378"/>
      <c r="M321" s="378">
        <v>23</v>
      </c>
      <c r="N321" s="378">
        <v>0</v>
      </c>
      <c r="O321" s="378">
        <v>0</v>
      </c>
      <c r="P321" s="378">
        <v>23</v>
      </c>
      <c r="Q321" s="378">
        <v>0</v>
      </c>
      <c r="R321" s="378">
        <v>0</v>
      </c>
      <c r="S321" s="378">
        <v>0</v>
      </c>
      <c r="T321" s="378">
        <v>23</v>
      </c>
      <c r="U321" s="378">
        <v>0</v>
      </c>
      <c r="V321" s="378">
        <v>8</v>
      </c>
      <c r="W321" s="378"/>
      <c r="X321" s="390" t="s">
        <v>1038</v>
      </c>
      <c r="Y321" s="378" t="s">
        <v>109</v>
      </c>
      <c r="Z321" s="378" t="s">
        <v>46</v>
      </c>
      <c r="AA321" s="378">
        <v>0</v>
      </c>
    </row>
    <row r="322" spans="1:27" ht="45" x14ac:dyDescent="0.25">
      <c r="A322" s="374">
        <v>312</v>
      </c>
      <c r="B322" s="378" t="s">
        <v>71</v>
      </c>
      <c r="C322" s="378" t="s">
        <v>147</v>
      </c>
      <c r="D322" s="378" t="s">
        <v>980</v>
      </c>
      <c r="E322" s="378" t="s">
        <v>73</v>
      </c>
      <c r="F322" s="378" t="s">
        <v>983</v>
      </c>
      <c r="G322" s="378" t="s">
        <v>984</v>
      </c>
      <c r="H322" s="378" t="s">
        <v>45</v>
      </c>
      <c r="I322" s="379">
        <v>0.3</v>
      </c>
      <c r="J322" s="378" t="s">
        <v>82</v>
      </c>
      <c r="K322" s="378"/>
      <c r="L322" s="378"/>
      <c r="M322" s="378">
        <v>23</v>
      </c>
      <c r="N322" s="378">
        <v>0</v>
      </c>
      <c r="O322" s="378">
        <v>0</v>
      </c>
      <c r="P322" s="378">
        <v>23</v>
      </c>
      <c r="Q322" s="378">
        <v>0</v>
      </c>
      <c r="R322" s="378">
        <v>0</v>
      </c>
      <c r="S322" s="378">
        <v>0</v>
      </c>
      <c r="T322" s="378">
        <v>23</v>
      </c>
      <c r="U322" s="378">
        <v>0</v>
      </c>
      <c r="V322" s="378">
        <v>8</v>
      </c>
      <c r="W322" s="378"/>
      <c r="X322" s="390" t="s">
        <v>1039</v>
      </c>
      <c r="Y322" s="378" t="s">
        <v>109</v>
      </c>
      <c r="Z322" s="378" t="s">
        <v>46</v>
      </c>
      <c r="AA322" s="378">
        <v>0</v>
      </c>
    </row>
    <row r="323" spans="1:27" ht="45" x14ac:dyDescent="0.25">
      <c r="A323" s="374">
        <v>313</v>
      </c>
      <c r="B323" s="378" t="s">
        <v>71</v>
      </c>
      <c r="C323" s="378" t="s">
        <v>53</v>
      </c>
      <c r="D323" s="378" t="s">
        <v>833</v>
      </c>
      <c r="E323" s="378" t="s">
        <v>73</v>
      </c>
      <c r="F323" s="378" t="s">
        <v>985</v>
      </c>
      <c r="G323" s="378" t="s">
        <v>986</v>
      </c>
      <c r="H323" s="378" t="s">
        <v>45</v>
      </c>
      <c r="I323" s="379">
        <v>0.5</v>
      </c>
      <c r="J323" s="378" t="s">
        <v>82</v>
      </c>
      <c r="K323" s="378"/>
      <c r="L323" s="378"/>
      <c r="M323" s="378">
        <v>963</v>
      </c>
      <c r="N323" s="378">
        <v>0</v>
      </c>
      <c r="O323" s="378">
        <v>0</v>
      </c>
      <c r="P323" s="378">
        <v>963</v>
      </c>
      <c r="Q323" s="378">
        <v>0</v>
      </c>
      <c r="R323" s="378">
        <v>0</v>
      </c>
      <c r="S323" s="378">
        <v>0</v>
      </c>
      <c r="T323" s="378">
        <v>963</v>
      </c>
      <c r="U323" s="378">
        <v>0</v>
      </c>
      <c r="V323" s="378">
        <v>48</v>
      </c>
      <c r="W323" s="378"/>
      <c r="X323" s="390" t="s">
        <v>1040</v>
      </c>
      <c r="Y323" s="378" t="s">
        <v>70</v>
      </c>
      <c r="Z323" s="378" t="s">
        <v>46</v>
      </c>
      <c r="AA323" s="378">
        <v>1</v>
      </c>
    </row>
    <row r="324" spans="1:27" ht="45" x14ac:dyDescent="0.25">
      <c r="A324" s="374">
        <v>314</v>
      </c>
      <c r="B324" s="378" t="s">
        <v>71</v>
      </c>
      <c r="C324" s="378" t="s">
        <v>53</v>
      </c>
      <c r="D324" s="378" t="s">
        <v>833</v>
      </c>
      <c r="E324" s="378" t="s">
        <v>73</v>
      </c>
      <c r="F324" s="378" t="s">
        <v>987</v>
      </c>
      <c r="G324" s="378" t="s">
        <v>988</v>
      </c>
      <c r="H324" s="378" t="s">
        <v>45</v>
      </c>
      <c r="I324" s="379">
        <v>0.5</v>
      </c>
      <c r="J324" s="378" t="s">
        <v>82</v>
      </c>
      <c r="K324" s="378"/>
      <c r="L324" s="378"/>
      <c r="M324" s="378">
        <v>963</v>
      </c>
      <c r="N324" s="378">
        <v>0</v>
      </c>
      <c r="O324" s="378">
        <v>0</v>
      </c>
      <c r="P324" s="378">
        <v>963</v>
      </c>
      <c r="Q324" s="378">
        <v>0</v>
      </c>
      <c r="R324" s="378">
        <v>0</v>
      </c>
      <c r="S324" s="378">
        <v>0</v>
      </c>
      <c r="T324" s="378">
        <v>963</v>
      </c>
      <c r="U324" s="378">
        <v>0</v>
      </c>
      <c r="V324" s="378">
        <v>48</v>
      </c>
      <c r="W324" s="378"/>
      <c r="X324" s="390" t="s">
        <v>1041</v>
      </c>
      <c r="Y324" s="378" t="s">
        <v>70</v>
      </c>
      <c r="Z324" s="378" t="s">
        <v>46</v>
      </c>
      <c r="AA324" s="378">
        <v>1</v>
      </c>
    </row>
    <row r="325" spans="1:27" ht="45" x14ac:dyDescent="0.25">
      <c r="A325" s="374">
        <v>315</v>
      </c>
      <c r="B325" s="378" t="s">
        <v>71</v>
      </c>
      <c r="C325" s="378" t="s">
        <v>53</v>
      </c>
      <c r="D325" s="378" t="s">
        <v>271</v>
      </c>
      <c r="E325" s="378" t="s">
        <v>73</v>
      </c>
      <c r="F325" s="378" t="s">
        <v>989</v>
      </c>
      <c r="G325" s="378" t="s">
        <v>990</v>
      </c>
      <c r="H325" s="378" t="s">
        <v>45</v>
      </c>
      <c r="I325" s="379">
        <v>0.5</v>
      </c>
      <c r="J325" s="378" t="s">
        <v>82</v>
      </c>
      <c r="K325" s="378"/>
      <c r="L325" s="378"/>
      <c r="M325" s="378">
        <v>647</v>
      </c>
      <c r="N325" s="378">
        <v>0</v>
      </c>
      <c r="O325" s="378">
        <v>0</v>
      </c>
      <c r="P325" s="378">
        <v>647</v>
      </c>
      <c r="Q325" s="378">
        <v>0</v>
      </c>
      <c r="R325" s="378">
        <v>0</v>
      </c>
      <c r="S325" s="378">
        <v>0</v>
      </c>
      <c r="T325" s="378">
        <v>647</v>
      </c>
      <c r="U325" s="378">
        <v>0</v>
      </c>
      <c r="V325" s="378">
        <v>35</v>
      </c>
      <c r="W325" s="378"/>
      <c r="X325" s="390" t="s">
        <v>1042</v>
      </c>
      <c r="Y325" s="378" t="s">
        <v>70</v>
      </c>
      <c r="Z325" s="378" t="s">
        <v>46</v>
      </c>
      <c r="AA325" s="378">
        <v>1</v>
      </c>
    </row>
    <row r="326" spans="1:27" ht="45" x14ac:dyDescent="0.25">
      <c r="A326" s="374">
        <v>316</v>
      </c>
      <c r="B326" s="378" t="s">
        <v>71</v>
      </c>
      <c r="C326" s="378" t="s">
        <v>53</v>
      </c>
      <c r="D326" s="378" t="s">
        <v>179</v>
      </c>
      <c r="E326" s="378" t="s">
        <v>73</v>
      </c>
      <c r="F326" s="378" t="s">
        <v>991</v>
      </c>
      <c r="G326" s="390" t="s">
        <v>1043</v>
      </c>
      <c r="H326" s="390" t="s">
        <v>75</v>
      </c>
      <c r="I326" s="379">
        <v>8</v>
      </c>
      <c r="J326" s="378" t="s">
        <v>82</v>
      </c>
      <c r="K326" s="378"/>
      <c r="L326" s="378"/>
      <c r="M326" s="378">
        <v>1</v>
      </c>
      <c r="N326" s="378">
        <v>0</v>
      </c>
      <c r="O326" s="378">
        <v>0</v>
      </c>
      <c r="P326" s="378">
        <v>1</v>
      </c>
      <c r="Q326" s="378">
        <v>0</v>
      </c>
      <c r="R326" s="378">
        <v>0</v>
      </c>
      <c r="S326" s="378">
        <v>0</v>
      </c>
      <c r="T326" s="378">
        <v>1</v>
      </c>
      <c r="U326" s="378">
        <v>0</v>
      </c>
      <c r="V326" s="378">
        <v>2</v>
      </c>
      <c r="W326" s="378"/>
      <c r="X326" s="378"/>
      <c r="Y326" s="378"/>
      <c r="Z326" s="378"/>
      <c r="AA326" s="378">
        <v>1</v>
      </c>
    </row>
    <row r="327" spans="1:27" ht="45" x14ac:dyDescent="0.25">
      <c r="A327" s="374">
        <v>317</v>
      </c>
      <c r="B327" s="378" t="s">
        <v>71</v>
      </c>
      <c r="C327" s="378" t="s">
        <v>53</v>
      </c>
      <c r="D327" s="378" t="s">
        <v>992</v>
      </c>
      <c r="E327" s="378" t="s">
        <v>50</v>
      </c>
      <c r="F327" s="378" t="s">
        <v>993</v>
      </c>
      <c r="G327" s="378" t="s">
        <v>994</v>
      </c>
      <c r="H327" s="378" t="s">
        <v>45</v>
      </c>
      <c r="I327" s="379">
        <v>0.7</v>
      </c>
      <c r="J327" s="378" t="s">
        <v>82</v>
      </c>
      <c r="K327" s="378"/>
      <c r="L327" s="378"/>
      <c r="M327" s="378">
        <v>13</v>
      </c>
      <c r="N327" s="378">
        <v>0</v>
      </c>
      <c r="O327" s="378">
        <v>0</v>
      </c>
      <c r="P327" s="378">
        <v>13</v>
      </c>
      <c r="Q327" s="378">
        <v>0</v>
      </c>
      <c r="R327" s="378">
        <v>0</v>
      </c>
      <c r="S327" s="378">
        <v>0</v>
      </c>
      <c r="T327" s="378">
        <v>13</v>
      </c>
      <c r="U327" s="378">
        <v>0</v>
      </c>
      <c r="V327" s="378">
        <v>7</v>
      </c>
      <c r="W327" s="378"/>
      <c r="X327" s="390" t="s">
        <v>1044</v>
      </c>
      <c r="Y327" s="378" t="s">
        <v>995</v>
      </c>
      <c r="Z327" s="378" t="s">
        <v>58</v>
      </c>
      <c r="AA327" s="378">
        <v>1</v>
      </c>
    </row>
    <row r="328" spans="1:27" ht="45.75" thickBot="1" x14ac:dyDescent="0.3">
      <c r="A328" s="374">
        <v>318</v>
      </c>
      <c r="B328" s="378" t="s">
        <v>71</v>
      </c>
      <c r="C328" s="378" t="s">
        <v>53</v>
      </c>
      <c r="D328" s="378" t="s">
        <v>179</v>
      </c>
      <c r="E328" s="378" t="s">
        <v>73</v>
      </c>
      <c r="F328" s="378" t="s">
        <v>991</v>
      </c>
      <c r="G328" s="378" t="s">
        <v>996</v>
      </c>
      <c r="H328" s="378" t="s">
        <v>45</v>
      </c>
      <c r="I328" s="379">
        <v>2.77</v>
      </c>
      <c r="J328" s="378" t="s">
        <v>82</v>
      </c>
      <c r="K328" s="378"/>
      <c r="L328" s="378"/>
      <c r="M328" s="378">
        <v>1</v>
      </c>
      <c r="N328" s="378">
        <v>0</v>
      </c>
      <c r="O328" s="378">
        <v>0</v>
      </c>
      <c r="P328" s="378">
        <v>1</v>
      </c>
      <c r="Q328" s="378">
        <v>0</v>
      </c>
      <c r="R328" s="378">
        <v>0</v>
      </c>
      <c r="S328" s="378">
        <v>0</v>
      </c>
      <c r="T328" s="378">
        <v>1</v>
      </c>
      <c r="U328" s="378">
        <v>0</v>
      </c>
      <c r="V328" s="378">
        <v>2</v>
      </c>
      <c r="W328" s="378"/>
      <c r="X328" s="390" t="s">
        <v>1045</v>
      </c>
      <c r="Y328" s="378" t="s">
        <v>183</v>
      </c>
      <c r="Z328" s="378" t="s">
        <v>58</v>
      </c>
      <c r="AA328" s="378">
        <v>1</v>
      </c>
    </row>
    <row r="329" spans="1:27" ht="29.25" customHeight="1" thickBot="1" x14ac:dyDescent="0.3">
      <c r="A329" s="582" t="s">
        <v>1046</v>
      </c>
      <c r="B329" s="583"/>
      <c r="C329" s="583"/>
      <c r="D329" s="583"/>
      <c r="E329" s="583"/>
      <c r="F329" s="583"/>
      <c r="G329" s="584"/>
      <c r="H329" s="440" t="s">
        <v>1047</v>
      </c>
      <c r="I329" s="440">
        <f>SUM(I11:I328)</f>
        <v>1174.7279999999998</v>
      </c>
      <c r="J329" s="440" t="s">
        <v>82</v>
      </c>
      <c r="K329" s="440">
        <v>0</v>
      </c>
      <c r="L329" s="440">
        <v>0</v>
      </c>
      <c r="M329" s="440">
        <f>SUM(M11:M328)</f>
        <v>31276</v>
      </c>
      <c r="N329" s="440">
        <f>SUM(N67:N328)</f>
        <v>0</v>
      </c>
      <c r="O329" s="440">
        <f>SUM(O11:O328)</f>
        <v>10</v>
      </c>
      <c r="P329" s="440">
        <f>M329-O329</f>
        <v>31266</v>
      </c>
      <c r="Q329" s="440">
        <f t="shared" ref="Q329:V329" si="0">SUM(Q11:Q328)</f>
        <v>0</v>
      </c>
      <c r="R329" s="440">
        <f t="shared" si="0"/>
        <v>0</v>
      </c>
      <c r="S329" s="440">
        <f t="shared" si="0"/>
        <v>399</v>
      </c>
      <c r="T329" s="440">
        <f t="shared" si="0"/>
        <v>30503</v>
      </c>
      <c r="U329" s="440">
        <f t="shared" si="0"/>
        <v>374</v>
      </c>
      <c r="V329" s="440">
        <f t="shared" si="0"/>
        <v>12149</v>
      </c>
      <c r="W329" s="440">
        <v>0</v>
      </c>
      <c r="X329" s="440" t="s">
        <v>1048</v>
      </c>
      <c r="Y329" s="440"/>
      <c r="Z329" s="440"/>
      <c r="AA329" s="440" t="s">
        <v>1049</v>
      </c>
    </row>
    <row r="330" spans="1:27" ht="15.75" thickBot="1" x14ac:dyDescent="0.3">
      <c r="A330" s="582" t="s">
        <v>1050</v>
      </c>
      <c r="B330" s="583"/>
      <c r="C330" s="583"/>
      <c r="D330" s="583"/>
      <c r="E330" s="583"/>
      <c r="F330" s="583"/>
      <c r="G330" s="584"/>
      <c r="H330" s="441" t="s">
        <v>75</v>
      </c>
      <c r="I330" s="442">
        <v>531.96600000000001</v>
      </c>
      <c r="J330" s="441" t="s">
        <v>82</v>
      </c>
      <c r="K330" s="441">
        <f>K325+K322+K321+K320+K314+K311+K309+K306+K303+K302+K300+K297+K296+K295+K294+K293+K291+K289+K286+K285+K284+K282+K278+K276+K268+K267+K266+K265+K264+K263+K258+K255+K254+K253+K251+K249+K246+K245+K244+K242+K239+K238+K237+K235+K227+K225+K224+K221+K220+K219+K218+K216+K214+K213+K212+K211+K210+K209+K207+K206+K205+K204+K203+K202+K194+K192+K189+K188+K187+K186+K185+K184+K183+K180+K178+K174+K170+K162+K161+K160+K159+K158+K157+K154+K153+K150+K148+K147+K144+K142+K140+K139+K138+K137+K136+K134+K133+K132+K131+K130+K129+K128+K127+K126+K124+K123+K122+K121+K119</f>
        <v>0</v>
      </c>
      <c r="L330" s="441">
        <v>0</v>
      </c>
      <c r="M330" s="441">
        <v>11602</v>
      </c>
      <c r="N330" s="441">
        <f>N322+N321+N311+N309+N302+N301+N300+N299+N298+N295+N290+N289+N288+N287+N284+N282+N280+N279+N276+N275+N274+N270+N268+N267+N266+N264+N261+N256+N255+N254+N252+N251+N249+N248+N246+N245+N239+N236+N235+N234+N233+N232+N229+N227+N226+N225+N224+N217+N216+N212+N210+N205+N201+N197+N194+N193+N192+N191+N190+N189+N188+N186+N185+N184+N179+N178+N177+N176+N174+N173+N170+N169+N168+N167+N166+N164+N161+N160+N159+N158+N157+N156+N154+N152+N150+N149+N147+N146+N141+N138+N137+N136+N135+N134+N133+N132+N131+N129+N128+N127+N126+N124+N123+N122+N121+N120+N119+N118+N117+N116+N111+N110+N109+N108+N107+N105+N103+N101+N96+N95+N91+N90+N89+N88+N87+N86+N85+N84+N83+N82+N81+N80+N79+N78+N76+N323</f>
        <v>0</v>
      </c>
      <c r="O330" s="441">
        <v>0</v>
      </c>
      <c r="P330" s="440">
        <f>M330-O330</f>
        <v>11602</v>
      </c>
      <c r="Q330" s="441">
        <f>Q322+Q321+Q311+Q309+Q302+Q301+Q300+Q299+Q298+Q295+Q290+Q289+Q288+Q287+Q284+Q282+Q280+Q279+Q276+Q275+Q274+Q270+Q268+Q267+Q266+Q264+Q261+Q256+Q255+Q254+Q252+Q251+Q249+Q248+Q246+Q245+Q239+Q236+Q235+Q234+Q233+Q232+Q229+Q227+Q226+Q225+Q224+Q217+Q216+Q212+Q210+Q205+Q201+Q197+Q194+Q193+Q192+Q191+Q190+Q189+Q188+Q186+Q185+Q184+Q179+Q178+Q177+Q176+Q174+Q173+Q170+Q169+Q168+Q167+Q166+Q164+Q161+Q160+Q159+Q158+Q157+Q156+Q154+Q152+Q150+Q149+Q147+Q146+Q141+Q138+Q137+Q136+Q135+Q134+Q133+Q132+Q131+Q129+Q128+Q127+Q126+Q124+Q123+Q122+Q121+Q120+Q119+Q118+Q117+Q116+Q111+Q110+Q109+Q108+Q107+Q105+Q103+Q101+Q96+Q95+Q91+Q90+Q89+Q88+Q87+Q86+Q85+Q84+Q83+Q82+Q81+Q80+Q79+Q78+Q76+Q323</f>
        <v>0</v>
      </c>
      <c r="R330" s="441">
        <f>R322+R321+R311+R309+R302+R301+R300+R299+R298+R295+R290+R289+R288+R287+R284+R282+R280+R279+R276+R275+R274+R270+R268+R267+R266+R264+R261+R256+R255+R254+R252+R251+R249+R248+R246+R245+R239+R236+R235+R234+R233+R232+R229+R227+R226+R225+R224+R217+R216+R212+R210+R205+R201+R197+R194+R193+R192+R191+R190+R189+R188+R186+R185+R184+R179+R178+R177+R176+R174+R173+R170+R169+R168+R167+R166+R164+R161+R160+R159+R158+R157+R156+R154+R152+R150+R149+R147+R146+R141+R138+R137+R136+R135+R134+R133+R132+R131+R129+R128+R127+R126+R124+R123+R122+R121+R120+R119+R118+R117+R116+R111+R110+R109+R108+R107+R105+R103+R101+R96+R95+R91+R90+R89+R88+R87+R86+R85+R84+R83+R82+R81+R80+R79+R78+R76+R323</f>
        <v>0</v>
      </c>
      <c r="S330" s="441">
        <v>66</v>
      </c>
      <c r="T330" s="441">
        <v>11534</v>
      </c>
      <c r="U330" s="442">
        <v>2</v>
      </c>
      <c r="V330" s="442">
        <v>5762</v>
      </c>
      <c r="W330" s="441">
        <v>0</v>
      </c>
      <c r="X330" s="441" t="s">
        <v>1048</v>
      </c>
      <c r="Y330" s="441"/>
      <c r="Z330" s="441"/>
      <c r="AA330" s="441">
        <v>0</v>
      </c>
    </row>
    <row r="331" spans="1:27" ht="15.75" thickBot="1" x14ac:dyDescent="0.3">
      <c r="A331" s="582" t="s">
        <v>1051</v>
      </c>
      <c r="B331" s="583"/>
      <c r="C331" s="583"/>
      <c r="D331" s="583"/>
      <c r="E331" s="583"/>
      <c r="F331" s="583"/>
      <c r="G331" s="584"/>
      <c r="H331" s="441" t="s">
        <v>1052</v>
      </c>
      <c r="I331" s="441">
        <v>0</v>
      </c>
      <c r="J331" s="441" t="s">
        <v>82</v>
      </c>
      <c r="K331" s="441">
        <v>0</v>
      </c>
      <c r="L331" s="441">
        <v>0</v>
      </c>
      <c r="M331" s="441">
        <v>0</v>
      </c>
      <c r="N331" s="441">
        <v>0</v>
      </c>
      <c r="O331" s="441">
        <v>0</v>
      </c>
      <c r="P331" s="440">
        <f>M331-O331</f>
        <v>0</v>
      </c>
      <c r="Q331" s="441">
        <v>0</v>
      </c>
      <c r="R331" s="441">
        <v>0</v>
      </c>
      <c r="S331" s="441">
        <v>0</v>
      </c>
      <c r="T331" s="441">
        <v>0</v>
      </c>
      <c r="U331" s="441">
        <v>0</v>
      </c>
      <c r="V331" s="441">
        <v>0</v>
      </c>
      <c r="W331" s="441">
        <v>0</v>
      </c>
      <c r="X331" s="441" t="s">
        <v>1048</v>
      </c>
      <c r="Y331" s="441"/>
      <c r="Z331" s="441"/>
      <c r="AA331" s="441">
        <v>0</v>
      </c>
    </row>
    <row r="332" spans="1:27" ht="15.75" thickBot="1" x14ac:dyDescent="0.3">
      <c r="A332" s="582" t="s">
        <v>1053</v>
      </c>
      <c r="B332" s="583"/>
      <c r="C332" s="583"/>
      <c r="D332" s="583"/>
      <c r="E332" s="583"/>
      <c r="F332" s="583"/>
      <c r="G332" s="584"/>
      <c r="H332" s="441" t="s">
        <v>45</v>
      </c>
      <c r="I332" s="441">
        <v>642.76199999999994</v>
      </c>
      <c r="J332" s="441" t="s">
        <v>82</v>
      </c>
      <c r="K332" s="441">
        <v>0</v>
      </c>
      <c r="L332" s="441">
        <v>0</v>
      </c>
      <c r="M332" s="441">
        <v>19674</v>
      </c>
      <c r="N332" s="441">
        <v>0</v>
      </c>
      <c r="O332" s="441">
        <v>10</v>
      </c>
      <c r="P332" s="440">
        <f>M332-O332</f>
        <v>19664</v>
      </c>
      <c r="Q332" s="441">
        <v>0</v>
      </c>
      <c r="R332" s="441">
        <v>0</v>
      </c>
      <c r="S332" s="441">
        <v>333</v>
      </c>
      <c r="T332" s="441">
        <v>18969</v>
      </c>
      <c r="U332" s="441">
        <v>372</v>
      </c>
      <c r="V332" s="441">
        <v>6387</v>
      </c>
      <c r="W332" s="441">
        <v>0</v>
      </c>
      <c r="X332" s="441" t="s">
        <v>1048</v>
      </c>
      <c r="Y332" s="441"/>
      <c r="Z332" s="441"/>
      <c r="AA332" s="441" t="s">
        <v>1049</v>
      </c>
    </row>
    <row r="333" spans="1:27" ht="31.5" customHeight="1" thickBot="1" x14ac:dyDescent="0.3">
      <c r="A333" s="582" t="s">
        <v>1054</v>
      </c>
      <c r="B333" s="583"/>
      <c r="C333" s="583"/>
      <c r="D333" s="583"/>
      <c r="E333" s="583"/>
      <c r="F333" s="583"/>
      <c r="G333" s="584"/>
      <c r="H333" s="441" t="s">
        <v>1055</v>
      </c>
      <c r="I333" s="441">
        <v>277.654</v>
      </c>
      <c r="J333" s="441" t="s">
        <v>82</v>
      </c>
      <c r="K333" s="441">
        <v>0</v>
      </c>
      <c r="L333" s="441">
        <v>0</v>
      </c>
      <c r="M333" s="441">
        <v>9966</v>
      </c>
      <c r="N333" s="441">
        <v>0</v>
      </c>
      <c r="O333" s="441">
        <v>10</v>
      </c>
      <c r="P333" s="440">
        <f>M333-O333</f>
        <v>9956</v>
      </c>
      <c r="Q333" s="441">
        <v>0</v>
      </c>
      <c r="R333" s="441">
        <v>0</v>
      </c>
      <c r="S333" s="441">
        <v>178</v>
      </c>
      <c r="T333" s="441">
        <v>9633</v>
      </c>
      <c r="U333" s="441">
        <v>155</v>
      </c>
      <c r="V333" s="443">
        <v>3589</v>
      </c>
      <c r="W333" s="441">
        <v>0</v>
      </c>
      <c r="X333" s="441" t="s">
        <v>1048</v>
      </c>
      <c r="Y333" s="441"/>
      <c r="Z333" s="441"/>
      <c r="AA333" s="441">
        <v>1</v>
      </c>
    </row>
    <row r="334" spans="1:27" x14ac:dyDescent="0.25">
      <c r="A334" s="444"/>
      <c r="B334" s="445"/>
      <c r="C334" s="445"/>
      <c r="D334" s="445"/>
      <c r="E334" s="445"/>
      <c r="F334" s="445"/>
      <c r="G334" s="445"/>
      <c r="H334" s="445"/>
      <c r="I334" s="446"/>
      <c r="J334" s="445"/>
      <c r="K334" s="445"/>
      <c r="L334" s="445"/>
      <c r="M334" s="445"/>
      <c r="N334" s="445"/>
      <c r="O334" s="445"/>
      <c r="P334" s="445"/>
      <c r="Q334" s="445"/>
      <c r="R334" s="445"/>
      <c r="S334" s="445"/>
      <c r="T334" s="445"/>
      <c r="U334" s="445"/>
      <c r="V334" s="445"/>
      <c r="W334" s="445"/>
      <c r="X334" s="447"/>
      <c r="Y334" s="445"/>
      <c r="Z334" s="445"/>
      <c r="AA334" s="445"/>
    </row>
    <row r="337" spans="8:18" ht="18.75" x14ac:dyDescent="0.3">
      <c r="H337" s="448" t="s">
        <v>1056</v>
      </c>
      <c r="I337" s="448"/>
      <c r="J337" s="448"/>
      <c r="N337" s="449"/>
      <c r="O337" s="449"/>
      <c r="P337" s="448" t="s">
        <v>1057</v>
      </c>
      <c r="Q337" s="448"/>
      <c r="R337" s="449"/>
    </row>
    <row r="338" spans="8:18" ht="18.75" x14ac:dyDescent="0.3">
      <c r="H338" s="448"/>
      <c r="I338" s="448"/>
      <c r="J338" s="448"/>
      <c r="N338" s="449"/>
      <c r="O338" s="449"/>
      <c r="P338" s="448"/>
      <c r="Q338" s="448"/>
      <c r="R338" s="449"/>
    </row>
    <row r="339" spans="8:18" ht="18.75" x14ac:dyDescent="0.3">
      <c r="H339" s="448" t="s">
        <v>1058</v>
      </c>
      <c r="I339" s="448"/>
      <c r="J339" s="448"/>
      <c r="N339" s="449"/>
      <c r="O339" s="449"/>
      <c r="P339" s="448" t="s">
        <v>1059</v>
      </c>
      <c r="Q339" s="448"/>
      <c r="R339" s="449"/>
    </row>
  </sheetData>
  <mergeCells count="34">
    <mergeCell ref="A332:G332"/>
    <mergeCell ref="A333:G333"/>
    <mergeCell ref="X8:X9"/>
    <mergeCell ref="Y8:Y9"/>
    <mergeCell ref="Z8:Z9"/>
    <mergeCell ref="A329:G329"/>
    <mergeCell ref="A330:G330"/>
    <mergeCell ref="A331:G331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M7:U7"/>
    <mergeCell ref="A1:O1"/>
    <mergeCell ref="A3:T3"/>
    <mergeCell ref="A4:T4"/>
    <mergeCell ref="A6:I6"/>
    <mergeCell ref="J6:V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0"/>
  <sheetViews>
    <sheetView topLeftCell="A6" zoomScale="60" zoomScaleNormal="60" workbookViewId="0">
      <selection activeCell="A23" sqref="A23:XFD23"/>
    </sheetView>
  </sheetViews>
  <sheetFormatPr defaultRowHeight="16.5" x14ac:dyDescent="0.3"/>
  <cols>
    <col min="1" max="1" width="9.140625" style="27" customWidth="1"/>
    <col min="2" max="2" width="18.28515625" style="27" customWidth="1"/>
    <col min="3" max="3" width="9.140625" style="27" customWidth="1"/>
    <col min="4" max="4" width="12" style="27" customWidth="1"/>
    <col min="5" max="5" width="9.140625" style="27" customWidth="1"/>
    <col min="6" max="6" width="18.28515625" style="27" customWidth="1"/>
    <col min="7" max="7" width="20" style="27" customWidth="1"/>
    <col min="8" max="9" width="9.140625" style="27" customWidth="1"/>
    <col min="10" max="11" width="9.140625" style="25"/>
    <col min="12" max="12" width="10.28515625" style="25" customWidth="1"/>
    <col min="13" max="25" width="9.140625" style="25"/>
    <col min="26" max="26" width="13.140625" style="25" bestFit="1" customWidth="1"/>
    <col min="27" max="16384" width="9.140625" style="25"/>
  </cols>
  <sheetData>
    <row r="1" spans="1:29" x14ac:dyDescent="0.25">
      <c r="A1" s="486"/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</row>
    <row r="2" spans="1:29" x14ac:dyDescent="0.3">
      <c r="A2" s="25" t="s">
        <v>0</v>
      </c>
      <c r="B2" s="25"/>
      <c r="C2" s="25"/>
      <c r="D2" s="25"/>
      <c r="E2" s="25"/>
      <c r="F2" s="25"/>
      <c r="G2" s="25"/>
      <c r="H2" s="25"/>
      <c r="I2" s="25"/>
      <c r="Q2" s="26" t="s">
        <v>59</v>
      </c>
      <c r="R2" s="27" t="s">
        <v>2</v>
      </c>
      <c r="S2" s="26">
        <v>2024</v>
      </c>
      <c r="T2" s="25" t="s">
        <v>3</v>
      </c>
      <c r="W2" s="28"/>
      <c r="X2" s="28"/>
      <c r="Y2" s="28"/>
      <c r="Z2" s="28"/>
      <c r="AA2" s="28"/>
    </row>
    <row r="3" spans="1:29" ht="15" x14ac:dyDescent="0.25">
      <c r="A3" s="487" t="s">
        <v>4</v>
      </c>
      <c r="B3" s="487"/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  <c r="O3" s="487"/>
      <c r="P3" s="487"/>
      <c r="Q3" s="487"/>
      <c r="R3" s="487"/>
      <c r="S3" s="487"/>
      <c r="T3" s="487"/>
      <c r="W3" s="28"/>
      <c r="X3" s="28"/>
      <c r="Y3" s="28"/>
      <c r="Z3" s="28"/>
      <c r="AA3" s="28"/>
    </row>
    <row r="4" spans="1:29" ht="15" x14ac:dyDescent="0.25">
      <c r="A4" s="488" t="s">
        <v>5</v>
      </c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89"/>
      <c r="Q4" s="489"/>
      <c r="R4" s="489"/>
      <c r="S4" s="489"/>
      <c r="T4" s="489"/>
      <c r="U4" s="29"/>
      <c r="V4" s="29"/>
      <c r="W4" s="29"/>
      <c r="X4" s="29"/>
      <c r="Y4" s="29"/>
      <c r="Z4" s="29"/>
      <c r="AA4" s="29"/>
    </row>
    <row r="5" spans="1:29" s="27" customFormat="1" ht="27.75" customHeight="1" thickBot="1" x14ac:dyDescent="0.35">
      <c r="A5" s="30"/>
      <c r="B5" s="30"/>
      <c r="C5" s="30"/>
      <c r="D5" s="30"/>
      <c r="E5" s="30"/>
      <c r="F5" s="30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25"/>
      <c r="T5" s="25"/>
      <c r="U5" s="25"/>
      <c r="V5" s="25"/>
      <c r="W5" s="25"/>
      <c r="X5" s="25"/>
      <c r="Y5" s="25"/>
      <c r="Z5" s="25"/>
      <c r="AA5" s="25"/>
    </row>
    <row r="6" spans="1:29" ht="32.25" customHeight="1" thickBot="1" x14ac:dyDescent="0.3">
      <c r="A6" s="475" t="s">
        <v>6</v>
      </c>
      <c r="B6" s="476"/>
      <c r="C6" s="476"/>
      <c r="D6" s="476"/>
      <c r="E6" s="476"/>
      <c r="F6" s="476"/>
      <c r="G6" s="476"/>
      <c r="H6" s="476"/>
      <c r="I6" s="477"/>
      <c r="J6" s="476" t="s">
        <v>7</v>
      </c>
      <c r="K6" s="476"/>
      <c r="L6" s="476"/>
      <c r="M6" s="476"/>
      <c r="N6" s="476"/>
      <c r="O6" s="476"/>
      <c r="P6" s="476"/>
      <c r="Q6" s="476"/>
      <c r="R6" s="476"/>
      <c r="S6" s="476"/>
      <c r="T6" s="476"/>
      <c r="U6" s="476"/>
      <c r="V6" s="477"/>
      <c r="W6" s="473" t="s">
        <v>8</v>
      </c>
      <c r="X6" s="478" t="s">
        <v>9</v>
      </c>
      <c r="Y6" s="479"/>
      <c r="Z6" s="480"/>
      <c r="AA6" s="484" t="s">
        <v>10</v>
      </c>
    </row>
    <row r="7" spans="1:29" ht="171.75" customHeight="1" thickBot="1" x14ac:dyDescent="0.3">
      <c r="A7" s="473" t="s">
        <v>11</v>
      </c>
      <c r="B7" s="473" t="s">
        <v>12</v>
      </c>
      <c r="C7" s="473" t="s">
        <v>13</v>
      </c>
      <c r="D7" s="473" t="s">
        <v>14</v>
      </c>
      <c r="E7" s="473" t="s">
        <v>15</v>
      </c>
      <c r="F7" s="473" t="s">
        <v>16</v>
      </c>
      <c r="G7" s="473" t="s">
        <v>17</v>
      </c>
      <c r="H7" s="473" t="s">
        <v>18</v>
      </c>
      <c r="I7" s="473" t="s">
        <v>19</v>
      </c>
      <c r="J7" s="484" t="s">
        <v>20</v>
      </c>
      <c r="K7" s="473" t="s">
        <v>21</v>
      </c>
      <c r="L7" s="473" t="s">
        <v>22</v>
      </c>
      <c r="M7" s="475" t="s">
        <v>23</v>
      </c>
      <c r="N7" s="476"/>
      <c r="O7" s="476"/>
      <c r="P7" s="476"/>
      <c r="Q7" s="476"/>
      <c r="R7" s="476"/>
      <c r="S7" s="476"/>
      <c r="T7" s="476"/>
      <c r="U7" s="477"/>
      <c r="V7" s="473" t="s">
        <v>24</v>
      </c>
      <c r="W7" s="474"/>
      <c r="X7" s="481"/>
      <c r="Y7" s="482"/>
      <c r="Z7" s="483"/>
      <c r="AA7" s="485"/>
    </row>
    <row r="8" spans="1:29" ht="63.75" customHeight="1" thickBot="1" x14ac:dyDescent="0.3">
      <c r="A8" s="474"/>
      <c r="B8" s="474"/>
      <c r="C8" s="474"/>
      <c r="D8" s="474"/>
      <c r="E8" s="474"/>
      <c r="F8" s="474"/>
      <c r="G8" s="474"/>
      <c r="H8" s="474"/>
      <c r="I8" s="474"/>
      <c r="J8" s="485"/>
      <c r="K8" s="474"/>
      <c r="L8" s="474"/>
      <c r="M8" s="473" t="s">
        <v>25</v>
      </c>
      <c r="N8" s="475" t="s">
        <v>26</v>
      </c>
      <c r="O8" s="476"/>
      <c r="P8" s="477"/>
      <c r="Q8" s="475" t="s">
        <v>27</v>
      </c>
      <c r="R8" s="476"/>
      <c r="S8" s="476"/>
      <c r="T8" s="477"/>
      <c r="U8" s="473" t="s">
        <v>28</v>
      </c>
      <c r="V8" s="474"/>
      <c r="W8" s="474"/>
      <c r="X8" s="473" t="s">
        <v>29</v>
      </c>
      <c r="Y8" s="473" t="s">
        <v>30</v>
      </c>
      <c r="Z8" s="473" t="s">
        <v>31</v>
      </c>
      <c r="AA8" s="485"/>
    </row>
    <row r="9" spans="1:29" ht="71.25" customHeight="1" thickBot="1" x14ac:dyDescent="0.3">
      <c r="A9" s="474"/>
      <c r="B9" s="474"/>
      <c r="C9" s="474"/>
      <c r="D9" s="474"/>
      <c r="E9" s="474"/>
      <c r="F9" s="474"/>
      <c r="G9" s="474"/>
      <c r="H9" s="474"/>
      <c r="I9" s="474"/>
      <c r="J9" s="485"/>
      <c r="K9" s="474"/>
      <c r="L9" s="474"/>
      <c r="M9" s="474"/>
      <c r="N9" s="32" t="s">
        <v>32</v>
      </c>
      <c r="O9" s="32" t="s">
        <v>33</v>
      </c>
      <c r="P9" s="32" t="s">
        <v>34</v>
      </c>
      <c r="Q9" s="32" t="s">
        <v>35</v>
      </c>
      <c r="R9" s="32" t="s">
        <v>36</v>
      </c>
      <c r="S9" s="32" t="s">
        <v>37</v>
      </c>
      <c r="T9" s="32" t="s">
        <v>38</v>
      </c>
      <c r="U9" s="474"/>
      <c r="V9" s="474"/>
      <c r="W9" s="474"/>
      <c r="X9" s="474"/>
      <c r="Y9" s="474"/>
      <c r="Z9" s="474"/>
      <c r="AA9" s="485"/>
    </row>
    <row r="10" spans="1:29" ht="17.25" customHeight="1" thickBot="1" x14ac:dyDescent="0.3">
      <c r="A10" s="33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3">
        <v>9</v>
      </c>
      <c r="J10" s="33">
        <v>10</v>
      </c>
      <c r="K10" s="33">
        <v>11</v>
      </c>
      <c r="L10" s="33">
        <v>12</v>
      </c>
      <c r="M10" s="33">
        <v>13</v>
      </c>
      <c r="N10" s="33">
        <v>14</v>
      </c>
      <c r="O10" s="33">
        <v>15</v>
      </c>
      <c r="P10" s="33">
        <v>16</v>
      </c>
      <c r="Q10" s="33">
        <v>17</v>
      </c>
      <c r="R10" s="33">
        <v>18</v>
      </c>
      <c r="S10" s="33">
        <v>19</v>
      </c>
      <c r="T10" s="33">
        <v>20</v>
      </c>
      <c r="U10" s="33">
        <v>21</v>
      </c>
      <c r="V10" s="33">
        <v>22</v>
      </c>
      <c r="W10" s="33">
        <v>23</v>
      </c>
      <c r="X10" s="33">
        <v>24</v>
      </c>
      <c r="Y10" s="33">
        <v>25</v>
      </c>
      <c r="Z10" s="33">
        <v>26</v>
      </c>
      <c r="AA10" s="33">
        <v>27</v>
      </c>
    </row>
    <row r="11" spans="1:29" s="90" customFormat="1" ht="97.5" customHeight="1" x14ac:dyDescent="0.25">
      <c r="A11" s="87">
        <v>1</v>
      </c>
      <c r="B11" s="87" t="s">
        <v>47</v>
      </c>
      <c r="C11" s="87" t="s">
        <v>53</v>
      </c>
      <c r="D11" s="87" t="s">
        <v>88</v>
      </c>
      <c r="E11" s="87" t="s">
        <v>73</v>
      </c>
      <c r="F11" s="87" t="s">
        <v>89</v>
      </c>
      <c r="G11" s="88" t="s">
        <v>90</v>
      </c>
      <c r="H11" s="87" t="s">
        <v>45</v>
      </c>
      <c r="I11" s="87">
        <v>8.5</v>
      </c>
      <c r="J11" s="88" t="s">
        <v>82</v>
      </c>
      <c r="K11" s="87"/>
      <c r="L11" s="87"/>
      <c r="M11" s="87">
        <v>45</v>
      </c>
      <c r="N11" s="87">
        <v>0</v>
      </c>
      <c r="O11" s="87">
        <v>0</v>
      </c>
      <c r="P11" s="87">
        <v>45</v>
      </c>
      <c r="Q11" s="87">
        <v>0</v>
      </c>
      <c r="R11" s="87">
        <v>0</v>
      </c>
      <c r="S11" s="87">
        <v>0</v>
      </c>
      <c r="T11" s="87">
        <v>45</v>
      </c>
      <c r="U11" s="87">
        <v>0</v>
      </c>
      <c r="V11" s="87">
        <v>46</v>
      </c>
      <c r="W11" s="87"/>
      <c r="X11" s="88" t="s">
        <v>91</v>
      </c>
      <c r="Y11" s="87" t="s">
        <v>70</v>
      </c>
      <c r="Z11" s="87" t="s">
        <v>46</v>
      </c>
      <c r="AA11" s="87">
        <v>1</v>
      </c>
      <c r="AB11" s="89">
        <f>M11*I11</f>
        <v>382.5</v>
      </c>
      <c r="AC11" s="89">
        <f>V11*I11</f>
        <v>391</v>
      </c>
    </row>
    <row r="12" spans="1:29" s="37" customFormat="1" ht="75" x14ac:dyDescent="0.25">
      <c r="A12" s="34">
        <v>2</v>
      </c>
      <c r="B12" s="34" t="s">
        <v>71</v>
      </c>
      <c r="C12" s="34" t="s">
        <v>53</v>
      </c>
      <c r="D12" s="35" t="s">
        <v>92</v>
      </c>
      <c r="E12" s="34" t="s">
        <v>73</v>
      </c>
      <c r="F12" s="35" t="s">
        <v>93</v>
      </c>
      <c r="G12" s="35" t="s">
        <v>94</v>
      </c>
      <c r="H12" s="35" t="s">
        <v>75</v>
      </c>
      <c r="I12" s="34">
        <v>2.4169999999999998</v>
      </c>
      <c r="J12" s="34" t="s">
        <v>82</v>
      </c>
      <c r="K12" s="34"/>
      <c r="L12" s="34"/>
      <c r="M12" s="34">
        <v>56</v>
      </c>
      <c r="N12" s="34">
        <v>0</v>
      </c>
      <c r="O12" s="34">
        <v>0</v>
      </c>
      <c r="P12" s="34">
        <v>56</v>
      </c>
      <c r="Q12" s="34">
        <v>0</v>
      </c>
      <c r="R12" s="34">
        <v>0</v>
      </c>
      <c r="S12" s="34">
        <v>0</v>
      </c>
      <c r="T12" s="34">
        <v>56</v>
      </c>
      <c r="U12" s="34">
        <v>0</v>
      </c>
      <c r="V12" s="34">
        <v>23</v>
      </c>
      <c r="W12" s="34"/>
      <c r="X12" s="34"/>
      <c r="Y12" s="38"/>
      <c r="Z12" s="38"/>
      <c r="AA12" s="34">
        <v>1</v>
      </c>
    </row>
    <row r="13" spans="1:29" s="37" customFormat="1" ht="75" x14ac:dyDescent="0.25">
      <c r="A13" s="34">
        <v>3</v>
      </c>
      <c r="B13" s="34" t="s">
        <v>71</v>
      </c>
      <c r="C13" s="34" t="s">
        <v>53</v>
      </c>
      <c r="D13" s="35" t="s">
        <v>95</v>
      </c>
      <c r="E13" s="34" t="s">
        <v>73</v>
      </c>
      <c r="F13" s="35" t="s">
        <v>96</v>
      </c>
      <c r="G13" s="35" t="s">
        <v>97</v>
      </c>
      <c r="H13" s="35" t="s">
        <v>75</v>
      </c>
      <c r="I13" s="34">
        <v>1</v>
      </c>
      <c r="J13" s="34" t="s">
        <v>82</v>
      </c>
      <c r="K13" s="34"/>
      <c r="L13" s="34"/>
      <c r="M13" s="34">
        <v>18</v>
      </c>
      <c r="N13" s="34">
        <v>0</v>
      </c>
      <c r="O13" s="34">
        <v>0</v>
      </c>
      <c r="P13" s="34">
        <v>18</v>
      </c>
      <c r="Q13" s="34">
        <v>0</v>
      </c>
      <c r="R13" s="34">
        <v>0</v>
      </c>
      <c r="S13" s="34">
        <v>0</v>
      </c>
      <c r="T13" s="34">
        <v>18</v>
      </c>
      <c r="U13" s="34">
        <v>0</v>
      </c>
      <c r="V13" s="34">
        <v>12</v>
      </c>
      <c r="W13" s="34"/>
      <c r="X13" s="34"/>
      <c r="Y13" s="38"/>
      <c r="Z13" s="38"/>
      <c r="AA13" s="34">
        <v>1</v>
      </c>
    </row>
    <row r="14" spans="1:29" s="37" customFormat="1" x14ac:dyDescent="0.25">
      <c r="A14" s="36"/>
      <c r="B14" s="91" t="s">
        <v>191</v>
      </c>
      <c r="C14" s="36">
        <v>10594</v>
      </c>
      <c r="D14" s="36"/>
      <c r="E14" s="36"/>
      <c r="F14" s="39"/>
      <c r="G14" s="39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</row>
    <row r="15" spans="1:29" s="37" customFormat="1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>
        <v>45</v>
      </c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7">
        <f>AB11</f>
        <v>382.5</v>
      </c>
    </row>
    <row r="16" spans="1:29" s="37" customFormat="1" x14ac:dyDescent="0.25">
      <c r="A16" s="36"/>
      <c r="B16" s="36"/>
      <c r="C16" s="36"/>
      <c r="D16" s="91" t="s">
        <v>192</v>
      </c>
      <c r="E16" s="36"/>
      <c r="F16" s="39"/>
      <c r="G16" s="39"/>
      <c r="H16" s="36"/>
      <c r="I16" s="36"/>
      <c r="J16" s="36"/>
      <c r="K16" s="36"/>
      <c r="L16" s="36">
        <f>M15/C14</f>
        <v>4.2476873702095522E-3</v>
      </c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>
        <f>AB15/C14</f>
        <v>3.6105342646781197E-2</v>
      </c>
      <c r="AA16" s="36"/>
    </row>
    <row r="17" spans="1:28" s="37" customFormat="1" x14ac:dyDescent="0.25">
      <c r="A17" s="36"/>
      <c r="B17" s="36"/>
      <c r="C17" s="36"/>
      <c r="D17" s="91" t="s">
        <v>193</v>
      </c>
      <c r="E17" s="36"/>
      <c r="F17" s="36"/>
      <c r="G17" s="36"/>
      <c r="H17" s="36"/>
      <c r="I17" s="36"/>
      <c r="J17" s="36"/>
      <c r="K17" s="36"/>
      <c r="L17" s="36">
        <f>L16+Январь!J19</f>
        <v>6.7962997923352838E-3</v>
      </c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>
        <f>Z16+Январь!AA19</f>
        <v>3.6946384746082687E-2</v>
      </c>
      <c r="AA17" s="36"/>
    </row>
    <row r="18" spans="1:28" s="37" customFormat="1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</row>
    <row r="19" spans="1:28" s="37" customFormat="1" x14ac:dyDescent="0.25"/>
    <row r="20" spans="1:28" s="37" customFormat="1" x14ac:dyDescent="0.25"/>
    <row r="21" spans="1:28" s="37" customFormat="1" x14ac:dyDescent="0.25"/>
    <row r="22" spans="1:28" s="37" customFormat="1" x14ac:dyDescent="0.25"/>
    <row r="23" spans="1:28" s="37" customFormat="1" x14ac:dyDescent="0.25">
      <c r="M23" s="37">
        <f>M15+Январь!M18</f>
        <v>72</v>
      </c>
      <c r="AB23" s="37">
        <f>AB15+Январь!AB18</f>
        <v>391.41</v>
      </c>
    </row>
    <row r="24" spans="1:28" s="37" customFormat="1" x14ac:dyDescent="0.25"/>
    <row r="25" spans="1:28" s="37" customFormat="1" x14ac:dyDescent="0.25"/>
    <row r="26" spans="1:28" s="37" customFormat="1" x14ac:dyDescent="0.25"/>
    <row r="27" spans="1:28" s="37" customFormat="1" x14ac:dyDescent="0.25"/>
    <row r="28" spans="1:28" s="37" customFormat="1" x14ac:dyDescent="0.25"/>
    <row r="29" spans="1:28" s="37" customFormat="1" x14ac:dyDescent="0.25"/>
    <row r="30" spans="1:28" s="37" customFormat="1" x14ac:dyDescent="0.25"/>
    <row r="31" spans="1:28" s="37" customFormat="1" x14ac:dyDescent="0.25"/>
    <row r="32" spans="1:28" s="37" customFormat="1" x14ac:dyDescent="0.25"/>
    <row r="33" s="37" customFormat="1" x14ac:dyDescent="0.25"/>
    <row r="34" s="37" customFormat="1" x14ac:dyDescent="0.25"/>
    <row r="35" s="37" customFormat="1" x14ac:dyDescent="0.25"/>
    <row r="36" s="37" customFormat="1" x14ac:dyDescent="0.25"/>
    <row r="37" s="37" customFormat="1" x14ac:dyDescent="0.25"/>
    <row r="38" s="37" customFormat="1" x14ac:dyDescent="0.25"/>
    <row r="39" s="37" customFormat="1" x14ac:dyDescent="0.25"/>
    <row r="40" s="37" customFormat="1" x14ac:dyDescent="0.25"/>
    <row r="41" s="37" customFormat="1" x14ac:dyDescent="0.25"/>
    <row r="42" s="37" customFormat="1" x14ac:dyDescent="0.25"/>
    <row r="43" s="37" customFormat="1" x14ac:dyDescent="0.25"/>
    <row r="44" s="37" customFormat="1" x14ac:dyDescent="0.25"/>
    <row r="45" s="37" customFormat="1" x14ac:dyDescent="0.25"/>
    <row r="46" s="37" customFormat="1" x14ac:dyDescent="0.25"/>
    <row r="47" s="37" customFormat="1" x14ac:dyDescent="0.25"/>
    <row r="48" s="37" customFormat="1" x14ac:dyDescent="0.25"/>
    <row r="49" s="37" customFormat="1" x14ac:dyDescent="0.25"/>
    <row r="50" s="37" customFormat="1" x14ac:dyDescent="0.25"/>
    <row r="51" s="37" customFormat="1" x14ac:dyDescent="0.25"/>
    <row r="52" s="37" customFormat="1" x14ac:dyDescent="0.25"/>
    <row r="53" s="37" customFormat="1" x14ac:dyDescent="0.25"/>
    <row r="54" s="37" customFormat="1" x14ac:dyDescent="0.25"/>
    <row r="55" s="37" customFormat="1" x14ac:dyDescent="0.25"/>
    <row r="56" s="37" customFormat="1" x14ac:dyDescent="0.25"/>
    <row r="57" s="37" customFormat="1" x14ac:dyDescent="0.25"/>
    <row r="58" s="37" customFormat="1" x14ac:dyDescent="0.25"/>
    <row r="59" s="37" customFormat="1" x14ac:dyDescent="0.25"/>
    <row r="60" s="37" customFormat="1" x14ac:dyDescent="0.25"/>
    <row r="61" s="37" customFormat="1" x14ac:dyDescent="0.25"/>
    <row r="62" s="37" customFormat="1" x14ac:dyDescent="0.25"/>
    <row r="63" s="37" customFormat="1" x14ac:dyDescent="0.25"/>
    <row r="64" s="37" customFormat="1" x14ac:dyDescent="0.25"/>
    <row r="65" s="37" customFormat="1" x14ac:dyDescent="0.25"/>
    <row r="66" s="37" customFormat="1" x14ac:dyDescent="0.25"/>
    <row r="67" s="37" customFormat="1" x14ac:dyDescent="0.25"/>
    <row r="68" s="37" customFormat="1" x14ac:dyDescent="0.25"/>
    <row r="69" s="37" customFormat="1" x14ac:dyDescent="0.25"/>
    <row r="70" s="37" customFormat="1" x14ac:dyDescent="0.25"/>
    <row r="71" s="37" customFormat="1" x14ac:dyDescent="0.25"/>
    <row r="72" s="37" customFormat="1" x14ac:dyDescent="0.25"/>
    <row r="73" s="37" customFormat="1" x14ac:dyDescent="0.25"/>
    <row r="74" s="37" customFormat="1" x14ac:dyDescent="0.25"/>
    <row r="75" s="37" customFormat="1" x14ac:dyDescent="0.25"/>
    <row r="76" s="37" customFormat="1" x14ac:dyDescent="0.25"/>
    <row r="77" s="37" customFormat="1" x14ac:dyDescent="0.25"/>
    <row r="78" s="37" customFormat="1" x14ac:dyDescent="0.25"/>
    <row r="79" s="37" customFormat="1" x14ac:dyDescent="0.25"/>
    <row r="80" s="37" customFormat="1" x14ac:dyDescent="0.25"/>
    <row r="81" s="37" customFormat="1" x14ac:dyDescent="0.25"/>
    <row r="82" s="37" customFormat="1" x14ac:dyDescent="0.25"/>
    <row r="83" s="37" customFormat="1" x14ac:dyDescent="0.25"/>
    <row r="84" s="37" customFormat="1" x14ac:dyDescent="0.25"/>
    <row r="85" s="37" customFormat="1" x14ac:dyDescent="0.25"/>
    <row r="86" s="37" customFormat="1" x14ac:dyDescent="0.25"/>
    <row r="87" s="37" customFormat="1" x14ac:dyDescent="0.25"/>
    <row r="88" s="37" customFormat="1" x14ac:dyDescent="0.25"/>
    <row r="89" s="37" customFormat="1" x14ac:dyDescent="0.25"/>
    <row r="90" s="37" customFormat="1" x14ac:dyDescent="0.25"/>
    <row r="91" s="37" customFormat="1" x14ac:dyDescent="0.25"/>
    <row r="92" s="37" customFormat="1" x14ac:dyDescent="0.25"/>
    <row r="93" s="37" customFormat="1" x14ac:dyDescent="0.25"/>
    <row r="94" s="37" customFormat="1" x14ac:dyDescent="0.25"/>
    <row r="95" s="37" customFormat="1" x14ac:dyDescent="0.25"/>
    <row r="96" s="37" customFormat="1" x14ac:dyDescent="0.25"/>
    <row r="97" s="37" customFormat="1" x14ac:dyDescent="0.25"/>
    <row r="98" s="37" customFormat="1" x14ac:dyDescent="0.25"/>
    <row r="99" s="37" customFormat="1" x14ac:dyDescent="0.25"/>
    <row r="100" s="37" customFormat="1" x14ac:dyDescent="0.25"/>
    <row r="101" s="37" customFormat="1" x14ac:dyDescent="0.25"/>
    <row r="102" s="37" customFormat="1" x14ac:dyDescent="0.25"/>
    <row r="103" s="37" customFormat="1" x14ac:dyDescent="0.25"/>
    <row r="104" s="37" customFormat="1" x14ac:dyDescent="0.25"/>
    <row r="105" s="37" customFormat="1" x14ac:dyDescent="0.25"/>
    <row r="106" s="37" customFormat="1" x14ac:dyDescent="0.25"/>
    <row r="107" s="37" customFormat="1" x14ac:dyDescent="0.25"/>
    <row r="108" s="37" customFormat="1" x14ac:dyDescent="0.25"/>
    <row r="109" s="37" customFormat="1" x14ac:dyDescent="0.25"/>
    <row r="110" s="37" customFormat="1" x14ac:dyDescent="0.25"/>
    <row r="111" s="37" customFormat="1" x14ac:dyDescent="0.25"/>
    <row r="112" s="37" customFormat="1" x14ac:dyDescent="0.25"/>
    <row r="113" s="37" customFormat="1" x14ac:dyDescent="0.25"/>
    <row r="114" s="37" customFormat="1" x14ac:dyDescent="0.25"/>
    <row r="115" s="37" customFormat="1" x14ac:dyDescent="0.25"/>
    <row r="116" s="37" customFormat="1" x14ac:dyDescent="0.25"/>
    <row r="117" s="37" customFormat="1" x14ac:dyDescent="0.25"/>
    <row r="118" s="37" customFormat="1" x14ac:dyDescent="0.25"/>
    <row r="119" s="37" customFormat="1" x14ac:dyDescent="0.25"/>
    <row r="120" s="37" customFormat="1" x14ac:dyDescent="0.25"/>
    <row r="121" s="37" customFormat="1" x14ac:dyDescent="0.25"/>
    <row r="122" s="37" customFormat="1" x14ac:dyDescent="0.25"/>
    <row r="123" s="37" customFormat="1" x14ac:dyDescent="0.25"/>
    <row r="124" s="37" customFormat="1" x14ac:dyDescent="0.25"/>
    <row r="125" s="37" customFormat="1" x14ac:dyDescent="0.25"/>
    <row r="126" s="37" customFormat="1" x14ac:dyDescent="0.25"/>
    <row r="127" s="37" customFormat="1" x14ac:dyDescent="0.25"/>
    <row r="128" s="37" customFormat="1" x14ac:dyDescent="0.25"/>
    <row r="129" s="37" customFormat="1" x14ac:dyDescent="0.25"/>
    <row r="130" s="37" customFormat="1" x14ac:dyDescent="0.25"/>
    <row r="131" s="37" customFormat="1" x14ac:dyDescent="0.25"/>
    <row r="132" s="37" customFormat="1" x14ac:dyDescent="0.25"/>
    <row r="133" s="37" customFormat="1" x14ac:dyDescent="0.25"/>
    <row r="134" s="37" customFormat="1" x14ac:dyDescent="0.25"/>
    <row r="135" s="37" customFormat="1" x14ac:dyDescent="0.25"/>
    <row r="136" s="37" customFormat="1" x14ac:dyDescent="0.25"/>
    <row r="137" s="37" customFormat="1" x14ac:dyDescent="0.25"/>
    <row r="138" s="37" customFormat="1" x14ac:dyDescent="0.25"/>
    <row r="139" s="37" customFormat="1" x14ac:dyDescent="0.25"/>
    <row r="140" s="37" customFormat="1" x14ac:dyDescent="0.25"/>
    <row r="141" s="37" customFormat="1" x14ac:dyDescent="0.25"/>
    <row r="142" s="37" customFormat="1" x14ac:dyDescent="0.25"/>
    <row r="143" s="37" customFormat="1" x14ac:dyDescent="0.25"/>
    <row r="144" s="37" customFormat="1" x14ac:dyDescent="0.25"/>
    <row r="145" s="37" customFormat="1" x14ac:dyDescent="0.25"/>
    <row r="146" s="37" customFormat="1" x14ac:dyDescent="0.25"/>
    <row r="147" s="37" customFormat="1" x14ac:dyDescent="0.25"/>
    <row r="148" s="37" customFormat="1" x14ac:dyDescent="0.25"/>
    <row r="149" s="37" customFormat="1" x14ac:dyDescent="0.25"/>
    <row r="150" s="37" customFormat="1" x14ac:dyDescent="0.25"/>
    <row r="151" s="37" customFormat="1" x14ac:dyDescent="0.25"/>
    <row r="152" s="37" customFormat="1" x14ac:dyDescent="0.25"/>
    <row r="153" s="37" customFormat="1" x14ac:dyDescent="0.25"/>
    <row r="154" s="37" customFormat="1" x14ac:dyDescent="0.25"/>
    <row r="155" s="37" customFormat="1" x14ac:dyDescent="0.25"/>
    <row r="156" s="37" customFormat="1" x14ac:dyDescent="0.25"/>
    <row r="157" s="37" customFormat="1" x14ac:dyDescent="0.25"/>
    <row r="158" s="37" customFormat="1" x14ac:dyDescent="0.25"/>
    <row r="159" s="37" customFormat="1" x14ac:dyDescent="0.25"/>
    <row r="160" s="37" customFormat="1" x14ac:dyDescent="0.25"/>
    <row r="161" s="37" customFormat="1" x14ac:dyDescent="0.25"/>
    <row r="162" s="37" customFormat="1" x14ac:dyDescent="0.25"/>
    <row r="163" s="37" customFormat="1" x14ac:dyDescent="0.25"/>
    <row r="164" s="37" customFormat="1" x14ac:dyDescent="0.25"/>
    <row r="165" s="37" customFormat="1" x14ac:dyDescent="0.25"/>
    <row r="166" s="37" customFormat="1" x14ac:dyDescent="0.25"/>
    <row r="167" s="37" customFormat="1" x14ac:dyDescent="0.25"/>
    <row r="168" s="37" customFormat="1" x14ac:dyDescent="0.25"/>
    <row r="169" s="37" customFormat="1" x14ac:dyDescent="0.25"/>
    <row r="170" s="37" customFormat="1" x14ac:dyDescent="0.25"/>
    <row r="171" s="37" customFormat="1" x14ac:dyDescent="0.25"/>
    <row r="172" s="37" customFormat="1" x14ac:dyDescent="0.25"/>
    <row r="173" s="37" customFormat="1" x14ac:dyDescent="0.25"/>
    <row r="174" s="37" customFormat="1" x14ac:dyDescent="0.25"/>
    <row r="175" s="37" customFormat="1" x14ac:dyDescent="0.25"/>
    <row r="176" s="37" customFormat="1" x14ac:dyDescent="0.25"/>
    <row r="177" s="37" customFormat="1" x14ac:dyDescent="0.25"/>
    <row r="178" s="37" customFormat="1" x14ac:dyDescent="0.25"/>
    <row r="179" s="37" customFormat="1" x14ac:dyDescent="0.25"/>
    <row r="180" s="37" customFormat="1" x14ac:dyDescent="0.25"/>
    <row r="181" s="37" customFormat="1" x14ac:dyDescent="0.25"/>
    <row r="182" s="37" customFormat="1" x14ac:dyDescent="0.25"/>
    <row r="183" s="37" customFormat="1" x14ac:dyDescent="0.25"/>
    <row r="184" s="37" customFormat="1" x14ac:dyDescent="0.25"/>
    <row r="185" s="37" customFormat="1" x14ac:dyDescent="0.25"/>
    <row r="186" s="37" customFormat="1" x14ac:dyDescent="0.25"/>
    <row r="187" s="37" customFormat="1" x14ac:dyDescent="0.25"/>
    <row r="188" s="37" customFormat="1" x14ac:dyDescent="0.25"/>
    <row r="189" s="37" customFormat="1" x14ac:dyDescent="0.25"/>
    <row r="190" s="37" customFormat="1" x14ac:dyDescent="0.25"/>
    <row r="191" s="37" customFormat="1" x14ac:dyDescent="0.25"/>
    <row r="192" s="37" customFormat="1" x14ac:dyDescent="0.25"/>
    <row r="193" s="37" customFormat="1" x14ac:dyDescent="0.25"/>
    <row r="194" s="37" customFormat="1" x14ac:dyDescent="0.25"/>
    <row r="195" s="37" customFormat="1" x14ac:dyDescent="0.25"/>
    <row r="196" s="37" customFormat="1" x14ac:dyDescent="0.25"/>
    <row r="197" s="37" customFormat="1" x14ac:dyDescent="0.25"/>
    <row r="198" s="37" customFormat="1" x14ac:dyDescent="0.25"/>
    <row r="199" s="37" customFormat="1" x14ac:dyDescent="0.25"/>
    <row r="200" s="37" customFormat="1" x14ac:dyDescent="0.25"/>
    <row r="201" s="37" customFormat="1" x14ac:dyDescent="0.25"/>
    <row r="202" s="37" customFormat="1" x14ac:dyDescent="0.25"/>
    <row r="203" s="37" customFormat="1" x14ac:dyDescent="0.25"/>
    <row r="204" s="37" customFormat="1" x14ac:dyDescent="0.25"/>
    <row r="205" s="37" customFormat="1" x14ac:dyDescent="0.25"/>
    <row r="206" s="37" customFormat="1" x14ac:dyDescent="0.25"/>
    <row r="207" s="37" customFormat="1" x14ac:dyDescent="0.25"/>
    <row r="208" s="37" customFormat="1" x14ac:dyDescent="0.25"/>
    <row r="209" s="37" customFormat="1" x14ac:dyDescent="0.25"/>
    <row r="210" s="37" customFormat="1" x14ac:dyDescent="0.25"/>
    <row r="211" s="37" customFormat="1" x14ac:dyDescent="0.25"/>
    <row r="212" s="37" customFormat="1" x14ac:dyDescent="0.25"/>
    <row r="213" s="37" customFormat="1" x14ac:dyDescent="0.25"/>
    <row r="214" s="37" customFormat="1" x14ac:dyDescent="0.25"/>
    <row r="215" s="37" customFormat="1" x14ac:dyDescent="0.25"/>
    <row r="216" s="37" customFormat="1" x14ac:dyDescent="0.25"/>
    <row r="217" s="37" customFormat="1" x14ac:dyDescent="0.25"/>
    <row r="218" s="37" customFormat="1" x14ac:dyDescent="0.25"/>
    <row r="219" s="37" customFormat="1" x14ac:dyDescent="0.25"/>
    <row r="220" s="37" customFormat="1" x14ac:dyDescent="0.25"/>
    <row r="221" s="37" customFormat="1" x14ac:dyDescent="0.25"/>
    <row r="222" s="37" customFormat="1" x14ac:dyDescent="0.25"/>
    <row r="223" s="37" customFormat="1" x14ac:dyDescent="0.25"/>
    <row r="224" s="37" customFormat="1" x14ac:dyDescent="0.25"/>
    <row r="225" s="37" customFormat="1" x14ac:dyDescent="0.25"/>
    <row r="226" s="37" customFormat="1" x14ac:dyDescent="0.25"/>
    <row r="227" s="37" customFormat="1" x14ac:dyDescent="0.25"/>
    <row r="228" s="37" customFormat="1" x14ac:dyDescent="0.25"/>
    <row r="229" s="37" customFormat="1" x14ac:dyDescent="0.25"/>
    <row r="230" s="37" customFormat="1" x14ac:dyDescent="0.25"/>
    <row r="231" s="37" customFormat="1" x14ac:dyDescent="0.25"/>
    <row r="232" s="37" customFormat="1" x14ac:dyDescent="0.25"/>
    <row r="233" s="37" customFormat="1" x14ac:dyDescent="0.25"/>
    <row r="234" s="37" customFormat="1" x14ac:dyDescent="0.25"/>
    <row r="235" s="37" customFormat="1" x14ac:dyDescent="0.25"/>
    <row r="236" s="37" customFormat="1" x14ac:dyDescent="0.25"/>
    <row r="237" s="37" customFormat="1" x14ac:dyDescent="0.25"/>
    <row r="238" s="37" customFormat="1" x14ac:dyDescent="0.25"/>
    <row r="239" s="37" customFormat="1" x14ac:dyDescent="0.25"/>
    <row r="240" s="37" customFormat="1" x14ac:dyDescent="0.25"/>
    <row r="241" s="37" customFormat="1" x14ac:dyDescent="0.25"/>
    <row r="242" s="37" customFormat="1" x14ac:dyDescent="0.25"/>
    <row r="243" s="37" customFormat="1" x14ac:dyDescent="0.25"/>
    <row r="244" s="37" customFormat="1" x14ac:dyDescent="0.25"/>
    <row r="245" s="37" customFormat="1" x14ac:dyDescent="0.25"/>
    <row r="246" s="37" customFormat="1" x14ac:dyDescent="0.25"/>
    <row r="247" s="37" customFormat="1" x14ac:dyDescent="0.25"/>
    <row r="248" s="37" customFormat="1" x14ac:dyDescent="0.25"/>
    <row r="249" s="37" customFormat="1" x14ac:dyDescent="0.25"/>
    <row r="250" s="37" customFormat="1" x14ac:dyDescent="0.25"/>
    <row r="251" s="37" customFormat="1" x14ac:dyDescent="0.25"/>
    <row r="252" s="37" customFormat="1" x14ac:dyDescent="0.25"/>
    <row r="253" s="37" customFormat="1" x14ac:dyDescent="0.25"/>
    <row r="254" s="37" customFormat="1" x14ac:dyDescent="0.25"/>
    <row r="255" s="37" customFormat="1" x14ac:dyDescent="0.25"/>
    <row r="256" s="37" customFormat="1" x14ac:dyDescent="0.25"/>
    <row r="257" s="37" customFormat="1" x14ac:dyDescent="0.25"/>
    <row r="258" s="37" customFormat="1" x14ac:dyDescent="0.25"/>
    <row r="259" s="37" customFormat="1" x14ac:dyDescent="0.25"/>
    <row r="260" s="37" customFormat="1" x14ac:dyDescent="0.25"/>
    <row r="261" s="37" customFormat="1" x14ac:dyDescent="0.25"/>
    <row r="262" s="37" customFormat="1" x14ac:dyDescent="0.25"/>
    <row r="263" s="37" customFormat="1" x14ac:dyDescent="0.25"/>
    <row r="264" s="37" customFormat="1" x14ac:dyDescent="0.25"/>
    <row r="265" s="37" customFormat="1" x14ac:dyDescent="0.25"/>
    <row r="266" s="37" customFormat="1" x14ac:dyDescent="0.25"/>
    <row r="267" s="37" customFormat="1" x14ac:dyDescent="0.25"/>
    <row r="268" s="37" customFormat="1" x14ac:dyDescent="0.25"/>
    <row r="269" s="37" customFormat="1" x14ac:dyDescent="0.25"/>
    <row r="270" s="37" customFormat="1" x14ac:dyDescent="0.25"/>
    <row r="271" s="37" customFormat="1" x14ac:dyDescent="0.25"/>
    <row r="272" s="37" customFormat="1" x14ac:dyDescent="0.25"/>
    <row r="273" s="37" customFormat="1" x14ac:dyDescent="0.25"/>
    <row r="274" s="37" customFormat="1" x14ac:dyDescent="0.25"/>
    <row r="275" s="37" customFormat="1" x14ac:dyDescent="0.25"/>
    <row r="276" s="37" customFormat="1" x14ac:dyDescent="0.25"/>
    <row r="277" s="37" customFormat="1" x14ac:dyDescent="0.25"/>
    <row r="278" s="37" customFormat="1" x14ac:dyDescent="0.25"/>
    <row r="279" s="37" customFormat="1" x14ac:dyDescent="0.25"/>
    <row r="280" s="37" customFormat="1" x14ac:dyDescent="0.25"/>
    <row r="281" s="37" customFormat="1" x14ac:dyDescent="0.25"/>
    <row r="282" s="37" customFormat="1" x14ac:dyDescent="0.25"/>
    <row r="283" s="37" customFormat="1" x14ac:dyDescent="0.25"/>
    <row r="284" s="37" customFormat="1" x14ac:dyDescent="0.25"/>
    <row r="285" s="37" customFormat="1" x14ac:dyDescent="0.25"/>
    <row r="286" s="37" customFormat="1" x14ac:dyDescent="0.25"/>
    <row r="287" s="37" customFormat="1" x14ac:dyDescent="0.25"/>
    <row r="288" s="37" customFormat="1" x14ac:dyDescent="0.25"/>
    <row r="289" s="37" customFormat="1" x14ac:dyDescent="0.25"/>
    <row r="290" s="37" customFormat="1" x14ac:dyDescent="0.25"/>
    <row r="291" s="37" customFormat="1" x14ac:dyDescent="0.25"/>
    <row r="292" s="37" customFormat="1" x14ac:dyDescent="0.25"/>
    <row r="293" s="37" customFormat="1" x14ac:dyDescent="0.25"/>
    <row r="294" s="37" customFormat="1" x14ac:dyDescent="0.25"/>
    <row r="295" s="37" customFormat="1" x14ac:dyDescent="0.25"/>
    <row r="296" s="37" customFormat="1" x14ac:dyDescent="0.25"/>
    <row r="297" s="37" customFormat="1" x14ac:dyDescent="0.25"/>
    <row r="298" s="37" customFormat="1" x14ac:dyDescent="0.25"/>
    <row r="299" s="37" customFormat="1" x14ac:dyDescent="0.25"/>
    <row r="300" s="37" customFormat="1" x14ac:dyDescent="0.25"/>
    <row r="301" s="37" customFormat="1" x14ac:dyDescent="0.25"/>
    <row r="302" s="37" customFormat="1" x14ac:dyDescent="0.25"/>
    <row r="303" s="37" customFormat="1" x14ac:dyDescent="0.25"/>
    <row r="304" s="37" customFormat="1" x14ac:dyDescent="0.25"/>
    <row r="305" s="37" customFormat="1" x14ac:dyDescent="0.25"/>
    <row r="306" s="37" customFormat="1" x14ac:dyDescent="0.25"/>
    <row r="307" s="37" customFormat="1" x14ac:dyDescent="0.25"/>
    <row r="308" s="37" customFormat="1" x14ac:dyDescent="0.25"/>
    <row r="309" s="37" customFormat="1" x14ac:dyDescent="0.25"/>
    <row r="310" s="37" customFormat="1" x14ac:dyDescent="0.25"/>
    <row r="311" s="37" customFormat="1" x14ac:dyDescent="0.25"/>
    <row r="312" s="37" customFormat="1" x14ac:dyDescent="0.25"/>
    <row r="313" s="37" customFormat="1" x14ac:dyDescent="0.25"/>
    <row r="314" s="37" customFormat="1" x14ac:dyDescent="0.25"/>
    <row r="315" s="37" customFormat="1" x14ac:dyDescent="0.25"/>
    <row r="316" s="37" customFormat="1" x14ac:dyDescent="0.25"/>
    <row r="317" s="37" customFormat="1" x14ac:dyDescent="0.25"/>
    <row r="318" s="37" customFormat="1" x14ac:dyDescent="0.25"/>
    <row r="319" s="37" customFormat="1" x14ac:dyDescent="0.25"/>
    <row r="320" s="37" customFormat="1" x14ac:dyDescent="0.25"/>
    <row r="321" s="37" customFormat="1" x14ac:dyDescent="0.25"/>
    <row r="322" s="37" customFormat="1" x14ac:dyDescent="0.25"/>
    <row r="323" s="37" customFormat="1" x14ac:dyDescent="0.25"/>
    <row r="324" s="37" customFormat="1" x14ac:dyDescent="0.25"/>
    <row r="325" s="37" customFormat="1" x14ac:dyDescent="0.25"/>
    <row r="326" s="37" customFormat="1" x14ac:dyDescent="0.25"/>
    <row r="327" s="37" customFormat="1" x14ac:dyDescent="0.25"/>
    <row r="328" s="37" customFormat="1" x14ac:dyDescent="0.25"/>
    <row r="329" s="37" customFormat="1" x14ac:dyDescent="0.25"/>
    <row r="330" s="37" customFormat="1" x14ac:dyDescent="0.25"/>
    <row r="331" s="37" customFormat="1" x14ac:dyDescent="0.25"/>
    <row r="332" s="37" customFormat="1" x14ac:dyDescent="0.25"/>
    <row r="333" s="37" customFormat="1" x14ac:dyDescent="0.25"/>
    <row r="334" s="37" customFormat="1" x14ac:dyDescent="0.25"/>
    <row r="335" s="37" customFormat="1" x14ac:dyDescent="0.25"/>
    <row r="336" s="37" customFormat="1" x14ac:dyDescent="0.25"/>
    <row r="337" s="37" customFormat="1" x14ac:dyDescent="0.25"/>
    <row r="338" s="37" customFormat="1" x14ac:dyDescent="0.25"/>
    <row r="339" s="37" customFormat="1" x14ac:dyDescent="0.25"/>
    <row r="340" s="37" customFormat="1" x14ac:dyDescent="0.25"/>
    <row r="341" s="37" customFormat="1" x14ac:dyDescent="0.25"/>
    <row r="342" s="37" customFormat="1" x14ac:dyDescent="0.25"/>
    <row r="343" s="37" customFormat="1" x14ac:dyDescent="0.25"/>
    <row r="344" s="37" customFormat="1" x14ac:dyDescent="0.25"/>
    <row r="345" s="37" customFormat="1" x14ac:dyDescent="0.25"/>
    <row r="346" s="37" customFormat="1" x14ac:dyDescent="0.25"/>
    <row r="347" s="37" customFormat="1" x14ac:dyDescent="0.25"/>
    <row r="348" s="37" customFormat="1" x14ac:dyDescent="0.25"/>
    <row r="349" s="37" customFormat="1" x14ac:dyDescent="0.25"/>
    <row r="350" s="37" customFormat="1" x14ac:dyDescent="0.25"/>
    <row r="351" s="37" customFormat="1" x14ac:dyDescent="0.25"/>
    <row r="352" s="37" customFormat="1" x14ac:dyDescent="0.25"/>
    <row r="353" s="37" customFormat="1" x14ac:dyDescent="0.25"/>
    <row r="354" s="37" customFormat="1" x14ac:dyDescent="0.25"/>
    <row r="355" s="37" customFormat="1" x14ac:dyDescent="0.25"/>
    <row r="356" s="37" customFormat="1" x14ac:dyDescent="0.25"/>
    <row r="357" s="37" customFormat="1" x14ac:dyDescent="0.25"/>
    <row r="358" s="37" customFormat="1" x14ac:dyDescent="0.25"/>
    <row r="359" s="37" customFormat="1" x14ac:dyDescent="0.25"/>
    <row r="360" s="37" customFormat="1" x14ac:dyDescent="0.25"/>
    <row r="361" s="37" customFormat="1" x14ac:dyDescent="0.25"/>
    <row r="362" s="37" customFormat="1" x14ac:dyDescent="0.25"/>
    <row r="363" s="37" customFormat="1" x14ac:dyDescent="0.25"/>
    <row r="364" s="37" customFormat="1" x14ac:dyDescent="0.25"/>
    <row r="365" s="37" customFormat="1" x14ac:dyDescent="0.25"/>
    <row r="366" s="37" customFormat="1" x14ac:dyDescent="0.25"/>
    <row r="367" s="37" customFormat="1" x14ac:dyDescent="0.25"/>
    <row r="368" s="37" customFormat="1" x14ac:dyDescent="0.25"/>
    <row r="369" s="37" customFormat="1" x14ac:dyDescent="0.25"/>
    <row r="370" s="37" customFormat="1" x14ac:dyDescent="0.25"/>
    <row r="371" s="37" customFormat="1" x14ac:dyDescent="0.25"/>
    <row r="372" s="37" customFormat="1" x14ac:dyDescent="0.25"/>
    <row r="373" s="37" customFormat="1" x14ac:dyDescent="0.25"/>
    <row r="374" s="37" customFormat="1" x14ac:dyDescent="0.25"/>
    <row r="375" s="37" customFormat="1" x14ac:dyDescent="0.25"/>
    <row r="376" s="37" customFormat="1" x14ac:dyDescent="0.25"/>
    <row r="377" s="37" customFormat="1" x14ac:dyDescent="0.25"/>
    <row r="378" s="37" customFormat="1" x14ac:dyDescent="0.25"/>
    <row r="379" s="37" customFormat="1" x14ac:dyDescent="0.25"/>
    <row r="380" s="37" customFormat="1" x14ac:dyDescent="0.25"/>
    <row r="381" s="37" customFormat="1" x14ac:dyDescent="0.25"/>
    <row r="382" s="37" customFormat="1" x14ac:dyDescent="0.25"/>
    <row r="383" s="37" customFormat="1" x14ac:dyDescent="0.25"/>
    <row r="384" s="37" customFormat="1" x14ac:dyDescent="0.25"/>
    <row r="385" s="37" customFormat="1" x14ac:dyDescent="0.25"/>
    <row r="386" s="37" customFormat="1" x14ac:dyDescent="0.25"/>
    <row r="387" s="37" customFormat="1" x14ac:dyDescent="0.25"/>
    <row r="388" s="37" customFormat="1" x14ac:dyDescent="0.25"/>
    <row r="389" s="37" customFormat="1" x14ac:dyDescent="0.25"/>
    <row r="390" s="37" customFormat="1" x14ac:dyDescent="0.25"/>
    <row r="391" s="37" customFormat="1" x14ac:dyDescent="0.25"/>
    <row r="392" s="37" customFormat="1" x14ac:dyDescent="0.25"/>
    <row r="393" s="37" customFormat="1" x14ac:dyDescent="0.25"/>
    <row r="394" s="37" customFormat="1" x14ac:dyDescent="0.25"/>
    <row r="395" s="37" customFormat="1" x14ac:dyDescent="0.25"/>
    <row r="396" s="37" customFormat="1" x14ac:dyDescent="0.25"/>
    <row r="397" s="37" customFormat="1" x14ac:dyDescent="0.25"/>
    <row r="398" s="37" customFormat="1" x14ac:dyDescent="0.25"/>
    <row r="399" s="37" customFormat="1" x14ac:dyDescent="0.25"/>
    <row r="400" s="37" customFormat="1" x14ac:dyDescent="0.25"/>
    <row r="401" s="37" customFormat="1" x14ac:dyDescent="0.25"/>
    <row r="402" s="37" customFormat="1" x14ac:dyDescent="0.25"/>
    <row r="403" s="37" customFormat="1" x14ac:dyDescent="0.25"/>
    <row r="404" s="37" customFormat="1" x14ac:dyDescent="0.25"/>
    <row r="405" s="37" customFormat="1" x14ac:dyDescent="0.25"/>
    <row r="406" s="37" customFormat="1" x14ac:dyDescent="0.25"/>
    <row r="407" s="37" customFormat="1" x14ac:dyDescent="0.25"/>
    <row r="408" s="37" customFormat="1" x14ac:dyDescent="0.25"/>
    <row r="409" s="37" customFormat="1" x14ac:dyDescent="0.25"/>
    <row r="410" s="37" customFormat="1" x14ac:dyDescent="0.25"/>
    <row r="411" s="37" customFormat="1" x14ac:dyDescent="0.25"/>
    <row r="412" s="37" customFormat="1" x14ac:dyDescent="0.25"/>
    <row r="413" s="37" customFormat="1" x14ac:dyDescent="0.25"/>
    <row r="414" s="37" customFormat="1" x14ac:dyDescent="0.25"/>
    <row r="415" s="37" customFormat="1" x14ac:dyDescent="0.25"/>
    <row r="416" s="37" customFormat="1" x14ac:dyDescent="0.25"/>
    <row r="417" s="37" customFormat="1" x14ac:dyDescent="0.25"/>
    <row r="418" s="37" customFormat="1" x14ac:dyDescent="0.25"/>
    <row r="419" s="37" customFormat="1" x14ac:dyDescent="0.25"/>
    <row r="420" s="37" customFormat="1" x14ac:dyDescent="0.25"/>
    <row r="421" s="37" customFormat="1" x14ac:dyDescent="0.25"/>
    <row r="422" s="37" customFormat="1" x14ac:dyDescent="0.25"/>
    <row r="423" s="37" customFormat="1" x14ac:dyDescent="0.25"/>
    <row r="424" s="37" customFormat="1" x14ac:dyDescent="0.25"/>
    <row r="425" s="37" customFormat="1" x14ac:dyDescent="0.25"/>
    <row r="426" s="37" customFormat="1" x14ac:dyDescent="0.25"/>
    <row r="427" s="37" customFormat="1" x14ac:dyDescent="0.25"/>
    <row r="428" s="37" customFormat="1" x14ac:dyDescent="0.25"/>
    <row r="429" s="37" customFormat="1" x14ac:dyDescent="0.25"/>
    <row r="430" s="37" customFormat="1" x14ac:dyDescent="0.25"/>
    <row r="431" s="37" customFormat="1" x14ac:dyDescent="0.25"/>
    <row r="432" s="37" customFormat="1" x14ac:dyDescent="0.25"/>
    <row r="433" s="37" customFormat="1" x14ac:dyDescent="0.25"/>
    <row r="434" s="37" customFormat="1" x14ac:dyDescent="0.25"/>
    <row r="435" s="37" customFormat="1" x14ac:dyDescent="0.25"/>
    <row r="436" s="37" customFormat="1" x14ac:dyDescent="0.25"/>
    <row r="437" s="37" customFormat="1" x14ac:dyDescent="0.25"/>
    <row r="438" s="37" customFormat="1" x14ac:dyDescent="0.25"/>
    <row r="439" s="37" customFormat="1" x14ac:dyDescent="0.25"/>
    <row r="440" s="37" customFormat="1" x14ac:dyDescent="0.25"/>
    <row r="441" s="37" customFormat="1" x14ac:dyDescent="0.25"/>
    <row r="442" s="37" customFormat="1" x14ac:dyDescent="0.25"/>
    <row r="443" s="37" customFormat="1" x14ac:dyDescent="0.25"/>
    <row r="444" s="37" customFormat="1" x14ac:dyDescent="0.25"/>
    <row r="445" s="37" customFormat="1" x14ac:dyDescent="0.25"/>
    <row r="446" s="37" customFormat="1" x14ac:dyDescent="0.25"/>
    <row r="447" s="37" customFormat="1" x14ac:dyDescent="0.25"/>
    <row r="448" s="37" customFormat="1" x14ac:dyDescent="0.25"/>
    <row r="449" s="37" customFormat="1" x14ac:dyDescent="0.25"/>
    <row r="450" s="37" customFormat="1" x14ac:dyDescent="0.25"/>
    <row r="451" s="37" customFormat="1" x14ac:dyDescent="0.25"/>
    <row r="452" s="37" customFormat="1" x14ac:dyDescent="0.25"/>
    <row r="453" s="37" customFormat="1" x14ac:dyDescent="0.25"/>
    <row r="454" s="37" customFormat="1" x14ac:dyDescent="0.25"/>
    <row r="455" s="37" customFormat="1" x14ac:dyDescent="0.25"/>
    <row r="456" s="37" customFormat="1" x14ac:dyDescent="0.25"/>
    <row r="457" s="37" customFormat="1" x14ac:dyDescent="0.25"/>
    <row r="458" s="37" customFormat="1" x14ac:dyDescent="0.25"/>
    <row r="459" s="37" customFormat="1" x14ac:dyDescent="0.25"/>
    <row r="460" s="37" customFormat="1" x14ac:dyDescent="0.25"/>
    <row r="461" s="37" customFormat="1" x14ac:dyDescent="0.25"/>
    <row r="462" s="37" customFormat="1" x14ac:dyDescent="0.25"/>
    <row r="463" s="37" customFormat="1" x14ac:dyDescent="0.25"/>
    <row r="464" s="37" customFormat="1" x14ac:dyDescent="0.25"/>
    <row r="465" s="37" customFormat="1" x14ac:dyDescent="0.25"/>
    <row r="466" s="37" customFormat="1" x14ac:dyDescent="0.25"/>
    <row r="467" s="37" customFormat="1" x14ac:dyDescent="0.25"/>
    <row r="468" s="37" customFormat="1" x14ac:dyDescent="0.25"/>
    <row r="469" s="37" customFormat="1" x14ac:dyDescent="0.25"/>
    <row r="470" s="37" customFormat="1" x14ac:dyDescent="0.25"/>
    <row r="471" s="37" customFormat="1" x14ac:dyDescent="0.25"/>
    <row r="472" s="37" customFormat="1" x14ac:dyDescent="0.25"/>
    <row r="473" s="37" customFormat="1" x14ac:dyDescent="0.25"/>
    <row r="474" s="37" customFormat="1" x14ac:dyDescent="0.25"/>
    <row r="475" s="37" customFormat="1" x14ac:dyDescent="0.25"/>
    <row r="476" s="37" customFormat="1" x14ac:dyDescent="0.25"/>
    <row r="477" s="37" customFormat="1" x14ac:dyDescent="0.25"/>
    <row r="478" s="37" customFormat="1" x14ac:dyDescent="0.25"/>
    <row r="479" s="37" customFormat="1" x14ac:dyDescent="0.25"/>
    <row r="480" s="37" customFormat="1" x14ac:dyDescent="0.25"/>
    <row r="481" s="37" customFormat="1" x14ac:dyDescent="0.25"/>
    <row r="482" s="37" customFormat="1" x14ac:dyDescent="0.25"/>
    <row r="483" s="37" customFormat="1" x14ac:dyDescent="0.25"/>
    <row r="484" s="37" customFormat="1" x14ac:dyDescent="0.25"/>
    <row r="485" s="37" customFormat="1" x14ac:dyDescent="0.25"/>
    <row r="486" s="37" customFormat="1" x14ac:dyDescent="0.25"/>
    <row r="487" s="37" customFormat="1" x14ac:dyDescent="0.25"/>
    <row r="488" s="37" customFormat="1" x14ac:dyDescent="0.25"/>
    <row r="489" s="37" customFormat="1" x14ac:dyDescent="0.25"/>
    <row r="490" s="37" customFormat="1" x14ac:dyDescent="0.25"/>
    <row r="491" s="37" customFormat="1" x14ac:dyDescent="0.25"/>
    <row r="492" s="37" customFormat="1" x14ac:dyDescent="0.25"/>
    <row r="493" s="37" customFormat="1" x14ac:dyDescent="0.25"/>
    <row r="494" s="37" customFormat="1" x14ac:dyDescent="0.25"/>
    <row r="495" s="37" customFormat="1" x14ac:dyDescent="0.25"/>
    <row r="496" s="37" customFormat="1" x14ac:dyDescent="0.25"/>
    <row r="497" s="37" customFormat="1" x14ac:dyDescent="0.25"/>
    <row r="498" s="37" customFormat="1" x14ac:dyDescent="0.25"/>
    <row r="499" s="37" customFormat="1" x14ac:dyDescent="0.25"/>
    <row r="500" s="37" customFormat="1" x14ac:dyDescent="0.25"/>
    <row r="501" s="37" customFormat="1" x14ac:dyDescent="0.25"/>
    <row r="502" s="37" customFormat="1" x14ac:dyDescent="0.25"/>
    <row r="503" s="37" customFormat="1" x14ac:dyDescent="0.25"/>
    <row r="504" s="37" customFormat="1" x14ac:dyDescent="0.25"/>
    <row r="505" s="37" customFormat="1" x14ac:dyDescent="0.25"/>
    <row r="506" s="37" customFormat="1" x14ac:dyDescent="0.25"/>
    <row r="507" s="37" customFormat="1" x14ac:dyDescent="0.25"/>
    <row r="508" s="37" customFormat="1" x14ac:dyDescent="0.25"/>
    <row r="509" s="37" customFormat="1" x14ac:dyDescent="0.25"/>
    <row r="510" s="37" customFormat="1" x14ac:dyDescent="0.25"/>
    <row r="511" s="37" customFormat="1" x14ac:dyDescent="0.25"/>
    <row r="512" s="37" customFormat="1" x14ac:dyDescent="0.25"/>
    <row r="513" s="37" customFormat="1" x14ac:dyDescent="0.25"/>
    <row r="514" s="37" customFormat="1" x14ac:dyDescent="0.25"/>
    <row r="515" s="37" customFormat="1" x14ac:dyDescent="0.25"/>
    <row r="516" s="37" customFormat="1" x14ac:dyDescent="0.25"/>
    <row r="517" s="37" customFormat="1" x14ac:dyDescent="0.25"/>
    <row r="518" s="37" customFormat="1" x14ac:dyDescent="0.25"/>
    <row r="519" s="37" customFormat="1" x14ac:dyDescent="0.25"/>
    <row r="520" s="37" customFormat="1" x14ac:dyDescent="0.25"/>
    <row r="521" s="37" customFormat="1" x14ac:dyDescent="0.25"/>
    <row r="522" s="37" customFormat="1" x14ac:dyDescent="0.25"/>
    <row r="523" s="37" customFormat="1" x14ac:dyDescent="0.25"/>
    <row r="524" s="37" customFormat="1" x14ac:dyDescent="0.25"/>
    <row r="525" s="37" customFormat="1" x14ac:dyDescent="0.25"/>
    <row r="526" s="37" customFormat="1" x14ac:dyDescent="0.25"/>
    <row r="527" s="37" customFormat="1" x14ac:dyDescent="0.25"/>
    <row r="528" s="37" customFormat="1" x14ac:dyDescent="0.25"/>
    <row r="529" s="37" customFormat="1" x14ac:dyDescent="0.25"/>
    <row r="530" s="37" customFormat="1" x14ac:dyDescent="0.25"/>
    <row r="531" s="37" customFormat="1" x14ac:dyDescent="0.25"/>
    <row r="532" s="37" customFormat="1" x14ac:dyDescent="0.25"/>
    <row r="533" s="37" customFormat="1" x14ac:dyDescent="0.25"/>
    <row r="534" s="37" customFormat="1" x14ac:dyDescent="0.25"/>
    <row r="535" s="37" customFormat="1" x14ac:dyDescent="0.25"/>
    <row r="536" s="37" customFormat="1" x14ac:dyDescent="0.25"/>
    <row r="537" s="37" customFormat="1" x14ac:dyDescent="0.25"/>
    <row r="538" s="37" customFormat="1" x14ac:dyDescent="0.25"/>
    <row r="539" s="37" customFormat="1" x14ac:dyDescent="0.25"/>
    <row r="540" s="37" customFormat="1" x14ac:dyDescent="0.25"/>
    <row r="541" s="37" customFormat="1" x14ac:dyDescent="0.25"/>
    <row r="542" s="37" customFormat="1" x14ac:dyDescent="0.25"/>
    <row r="543" s="37" customFormat="1" x14ac:dyDescent="0.25"/>
    <row r="544" s="37" customFormat="1" x14ac:dyDescent="0.25"/>
    <row r="545" s="37" customFormat="1" x14ac:dyDescent="0.25"/>
    <row r="546" s="37" customFormat="1" x14ac:dyDescent="0.25"/>
    <row r="547" s="37" customFormat="1" x14ac:dyDescent="0.25"/>
    <row r="548" s="37" customFormat="1" x14ac:dyDescent="0.25"/>
    <row r="549" s="37" customFormat="1" x14ac:dyDescent="0.25"/>
    <row r="550" s="37" customFormat="1" x14ac:dyDescent="0.25"/>
    <row r="551" s="37" customFormat="1" x14ac:dyDescent="0.25"/>
    <row r="552" s="37" customFormat="1" x14ac:dyDescent="0.25"/>
    <row r="553" s="37" customFormat="1" x14ac:dyDescent="0.25"/>
    <row r="554" s="37" customFormat="1" x14ac:dyDescent="0.25"/>
    <row r="555" s="37" customFormat="1" x14ac:dyDescent="0.25"/>
    <row r="556" s="37" customFormat="1" x14ac:dyDescent="0.25"/>
    <row r="557" s="37" customFormat="1" x14ac:dyDescent="0.25"/>
    <row r="558" s="37" customFormat="1" x14ac:dyDescent="0.25"/>
    <row r="559" s="37" customFormat="1" x14ac:dyDescent="0.25"/>
    <row r="560" s="37" customFormat="1" x14ac:dyDescent="0.25"/>
    <row r="561" s="37" customFormat="1" x14ac:dyDescent="0.25"/>
    <row r="562" s="37" customFormat="1" x14ac:dyDescent="0.25"/>
    <row r="563" s="37" customFormat="1" x14ac:dyDescent="0.25"/>
    <row r="564" s="37" customFormat="1" x14ac:dyDescent="0.25"/>
    <row r="565" s="37" customFormat="1" x14ac:dyDescent="0.25"/>
    <row r="566" s="37" customFormat="1" x14ac:dyDescent="0.25"/>
    <row r="567" s="37" customFormat="1" x14ac:dyDescent="0.25"/>
    <row r="568" s="37" customFormat="1" x14ac:dyDescent="0.25"/>
    <row r="569" s="37" customFormat="1" x14ac:dyDescent="0.25"/>
    <row r="570" s="37" customFormat="1" x14ac:dyDescent="0.25"/>
    <row r="571" s="37" customFormat="1" x14ac:dyDescent="0.25"/>
    <row r="572" s="37" customFormat="1" x14ac:dyDescent="0.25"/>
    <row r="573" s="37" customFormat="1" x14ac:dyDescent="0.25"/>
    <row r="574" s="37" customFormat="1" x14ac:dyDescent="0.25"/>
    <row r="575" s="37" customFormat="1" x14ac:dyDescent="0.25"/>
    <row r="576" s="37" customFormat="1" x14ac:dyDescent="0.25"/>
    <row r="577" s="37" customFormat="1" x14ac:dyDescent="0.25"/>
    <row r="578" s="37" customFormat="1" x14ac:dyDescent="0.25"/>
    <row r="579" s="37" customFormat="1" x14ac:dyDescent="0.25"/>
    <row r="580" s="37" customFormat="1" x14ac:dyDescent="0.25"/>
    <row r="581" s="37" customFormat="1" x14ac:dyDescent="0.25"/>
    <row r="582" s="37" customFormat="1" x14ac:dyDescent="0.25"/>
    <row r="583" s="37" customFormat="1" x14ac:dyDescent="0.25"/>
    <row r="584" s="37" customFormat="1" x14ac:dyDescent="0.25"/>
    <row r="585" s="37" customFormat="1" x14ac:dyDescent="0.25"/>
    <row r="586" s="37" customFormat="1" x14ac:dyDescent="0.25"/>
    <row r="587" s="37" customFormat="1" x14ac:dyDescent="0.25"/>
    <row r="588" s="37" customFormat="1" x14ac:dyDescent="0.25"/>
    <row r="589" s="37" customFormat="1" x14ac:dyDescent="0.25"/>
    <row r="590" s="37" customFormat="1" x14ac:dyDescent="0.25"/>
    <row r="591" s="37" customFormat="1" x14ac:dyDescent="0.25"/>
    <row r="592" s="37" customFormat="1" x14ac:dyDescent="0.25"/>
    <row r="593" s="37" customFormat="1" x14ac:dyDescent="0.25"/>
    <row r="594" s="37" customFormat="1" x14ac:dyDescent="0.25"/>
    <row r="595" s="37" customFormat="1" x14ac:dyDescent="0.25"/>
    <row r="596" s="37" customFormat="1" x14ac:dyDescent="0.25"/>
    <row r="597" s="37" customFormat="1" x14ac:dyDescent="0.25"/>
    <row r="598" s="37" customFormat="1" x14ac:dyDescent="0.25"/>
    <row r="599" s="37" customFormat="1" x14ac:dyDescent="0.25"/>
    <row r="600" s="37" customFormat="1" x14ac:dyDescent="0.25"/>
    <row r="601" s="37" customFormat="1" x14ac:dyDescent="0.25"/>
    <row r="602" s="37" customFormat="1" x14ac:dyDescent="0.25"/>
    <row r="603" s="37" customFormat="1" x14ac:dyDescent="0.25"/>
    <row r="604" s="37" customFormat="1" x14ac:dyDescent="0.25"/>
    <row r="605" s="37" customFormat="1" x14ac:dyDescent="0.25"/>
    <row r="606" s="37" customFormat="1" x14ac:dyDescent="0.25"/>
    <row r="607" s="37" customFormat="1" x14ac:dyDescent="0.25"/>
    <row r="608" s="37" customFormat="1" x14ac:dyDescent="0.25"/>
    <row r="609" s="37" customFormat="1" x14ac:dyDescent="0.25"/>
    <row r="610" s="37" customFormat="1" x14ac:dyDescent="0.25"/>
    <row r="611" s="37" customFormat="1" x14ac:dyDescent="0.25"/>
    <row r="612" s="37" customFormat="1" x14ac:dyDescent="0.25"/>
    <row r="613" s="37" customFormat="1" x14ac:dyDescent="0.25"/>
    <row r="614" s="37" customFormat="1" x14ac:dyDescent="0.25"/>
    <row r="615" s="37" customFormat="1" x14ac:dyDescent="0.25"/>
    <row r="616" s="37" customFormat="1" x14ac:dyDescent="0.25"/>
    <row r="617" s="37" customFormat="1" x14ac:dyDescent="0.25"/>
    <row r="618" s="37" customFormat="1" x14ac:dyDescent="0.25"/>
    <row r="619" s="37" customFormat="1" x14ac:dyDescent="0.25"/>
    <row r="620" s="37" customFormat="1" x14ac:dyDescent="0.25"/>
    <row r="621" s="37" customFormat="1" x14ac:dyDescent="0.25"/>
    <row r="622" s="37" customFormat="1" x14ac:dyDescent="0.25"/>
    <row r="623" s="37" customFormat="1" x14ac:dyDescent="0.25"/>
    <row r="624" s="37" customFormat="1" x14ac:dyDescent="0.25"/>
    <row r="625" s="37" customFormat="1" x14ac:dyDescent="0.25"/>
    <row r="626" s="37" customFormat="1" x14ac:dyDescent="0.25"/>
    <row r="627" s="37" customFormat="1" x14ac:dyDescent="0.25"/>
    <row r="628" s="37" customFormat="1" x14ac:dyDescent="0.25"/>
    <row r="629" s="37" customFormat="1" x14ac:dyDescent="0.25"/>
    <row r="630" s="37" customFormat="1" x14ac:dyDescent="0.25"/>
    <row r="631" s="37" customFormat="1" x14ac:dyDescent="0.25"/>
    <row r="632" s="37" customFormat="1" x14ac:dyDescent="0.25"/>
    <row r="633" s="37" customFormat="1" x14ac:dyDescent="0.25"/>
    <row r="634" s="37" customFormat="1" x14ac:dyDescent="0.25"/>
    <row r="635" s="37" customFormat="1" x14ac:dyDescent="0.25"/>
    <row r="636" s="37" customFormat="1" x14ac:dyDescent="0.25"/>
    <row r="637" s="37" customFormat="1" x14ac:dyDescent="0.25"/>
    <row r="638" s="37" customFormat="1" x14ac:dyDescent="0.25"/>
    <row r="639" s="37" customFormat="1" x14ac:dyDescent="0.25"/>
    <row r="640" s="37" customFormat="1" x14ac:dyDescent="0.25"/>
    <row r="641" s="37" customFormat="1" x14ac:dyDescent="0.25"/>
    <row r="642" s="37" customFormat="1" x14ac:dyDescent="0.25"/>
    <row r="643" s="37" customFormat="1" x14ac:dyDescent="0.25"/>
    <row r="644" s="37" customFormat="1" x14ac:dyDescent="0.25"/>
    <row r="645" s="37" customFormat="1" x14ac:dyDescent="0.25"/>
    <row r="646" s="37" customFormat="1" x14ac:dyDescent="0.25"/>
    <row r="647" s="37" customFormat="1" x14ac:dyDescent="0.25"/>
    <row r="648" s="37" customFormat="1" x14ac:dyDescent="0.25"/>
    <row r="649" s="37" customFormat="1" x14ac:dyDescent="0.25"/>
    <row r="650" s="37" customFormat="1" x14ac:dyDescent="0.25"/>
    <row r="651" s="37" customFormat="1" x14ac:dyDescent="0.25"/>
    <row r="652" s="37" customFormat="1" x14ac:dyDescent="0.25"/>
    <row r="653" s="37" customFormat="1" x14ac:dyDescent="0.25"/>
    <row r="654" s="37" customFormat="1" x14ac:dyDescent="0.25"/>
    <row r="655" s="37" customFormat="1" x14ac:dyDescent="0.25"/>
    <row r="656" s="37" customFormat="1" x14ac:dyDescent="0.25"/>
    <row r="657" s="37" customFormat="1" x14ac:dyDescent="0.25"/>
    <row r="658" s="37" customFormat="1" x14ac:dyDescent="0.25"/>
    <row r="659" s="37" customFormat="1" x14ac:dyDescent="0.25"/>
    <row r="660" s="37" customFormat="1" x14ac:dyDescent="0.25"/>
    <row r="661" s="37" customFormat="1" x14ac:dyDescent="0.25"/>
    <row r="662" s="37" customFormat="1" x14ac:dyDescent="0.25"/>
    <row r="663" s="37" customFormat="1" x14ac:dyDescent="0.25"/>
    <row r="664" s="37" customFormat="1" x14ac:dyDescent="0.25"/>
    <row r="665" s="37" customFormat="1" x14ac:dyDescent="0.25"/>
    <row r="666" s="37" customFormat="1" x14ac:dyDescent="0.25"/>
    <row r="667" s="37" customFormat="1" x14ac:dyDescent="0.25"/>
    <row r="668" s="37" customFormat="1" x14ac:dyDescent="0.25"/>
    <row r="669" s="37" customFormat="1" x14ac:dyDescent="0.25"/>
    <row r="670" s="37" customFormat="1" x14ac:dyDescent="0.25"/>
    <row r="671" s="37" customFormat="1" x14ac:dyDescent="0.25"/>
    <row r="672" s="37" customFormat="1" x14ac:dyDescent="0.25"/>
    <row r="673" s="37" customFormat="1" x14ac:dyDescent="0.25"/>
    <row r="674" s="37" customFormat="1" x14ac:dyDescent="0.25"/>
    <row r="675" s="37" customFormat="1" x14ac:dyDescent="0.25"/>
    <row r="676" s="37" customFormat="1" x14ac:dyDescent="0.25"/>
    <row r="677" s="37" customFormat="1" x14ac:dyDescent="0.25"/>
    <row r="678" s="37" customFormat="1" x14ac:dyDescent="0.25"/>
    <row r="679" s="37" customFormat="1" x14ac:dyDescent="0.25"/>
    <row r="680" s="37" customFormat="1" x14ac:dyDescent="0.25"/>
    <row r="681" s="37" customFormat="1" x14ac:dyDescent="0.25"/>
    <row r="682" s="37" customFormat="1" x14ac:dyDescent="0.25"/>
    <row r="683" s="37" customFormat="1" x14ac:dyDescent="0.25"/>
    <row r="684" s="37" customFormat="1" x14ac:dyDescent="0.25"/>
    <row r="685" s="37" customFormat="1" x14ac:dyDescent="0.25"/>
    <row r="686" s="37" customFormat="1" x14ac:dyDescent="0.25"/>
    <row r="687" s="37" customFormat="1" x14ac:dyDescent="0.25"/>
    <row r="688" s="37" customFormat="1" x14ac:dyDescent="0.25"/>
    <row r="689" s="37" customFormat="1" x14ac:dyDescent="0.25"/>
    <row r="690" s="37" customFormat="1" x14ac:dyDescent="0.25"/>
    <row r="691" s="37" customFormat="1" x14ac:dyDescent="0.25"/>
    <row r="692" s="37" customFormat="1" x14ac:dyDescent="0.25"/>
    <row r="693" s="37" customFormat="1" x14ac:dyDescent="0.25"/>
    <row r="694" s="37" customFormat="1" x14ac:dyDescent="0.25"/>
    <row r="695" s="37" customFormat="1" x14ac:dyDescent="0.25"/>
    <row r="696" s="37" customFormat="1" x14ac:dyDescent="0.25"/>
    <row r="697" s="37" customFormat="1" x14ac:dyDescent="0.25"/>
    <row r="698" s="37" customFormat="1" x14ac:dyDescent="0.25"/>
    <row r="699" s="37" customFormat="1" x14ac:dyDescent="0.25"/>
    <row r="700" s="37" customFormat="1" x14ac:dyDescent="0.25"/>
    <row r="701" s="37" customFormat="1" x14ac:dyDescent="0.25"/>
    <row r="702" s="37" customFormat="1" x14ac:dyDescent="0.25"/>
    <row r="703" s="37" customFormat="1" x14ac:dyDescent="0.25"/>
    <row r="704" s="37" customFormat="1" x14ac:dyDescent="0.25"/>
    <row r="705" s="37" customFormat="1" x14ac:dyDescent="0.25"/>
    <row r="706" s="37" customFormat="1" x14ac:dyDescent="0.25"/>
    <row r="707" s="37" customFormat="1" x14ac:dyDescent="0.25"/>
    <row r="708" s="37" customFormat="1" x14ac:dyDescent="0.25"/>
    <row r="709" s="37" customFormat="1" x14ac:dyDescent="0.25"/>
    <row r="710" s="37" customFormat="1" x14ac:dyDescent="0.25"/>
    <row r="711" s="37" customFormat="1" x14ac:dyDescent="0.25"/>
    <row r="712" s="37" customFormat="1" x14ac:dyDescent="0.25"/>
    <row r="713" s="37" customFormat="1" x14ac:dyDescent="0.25"/>
    <row r="714" s="37" customFormat="1" x14ac:dyDescent="0.25"/>
    <row r="715" s="37" customFormat="1" x14ac:dyDescent="0.25"/>
    <row r="716" s="37" customFormat="1" x14ac:dyDescent="0.25"/>
    <row r="717" s="37" customFormat="1" x14ac:dyDescent="0.25"/>
    <row r="718" s="37" customFormat="1" x14ac:dyDescent="0.25"/>
    <row r="719" s="37" customFormat="1" x14ac:dyDescent="0.25"/>
    <row r="720" s="37" customFormat="1" x14ac:dyDescent="0.25"/>
    <row r="721" s="37" customFormat="1" x14ac:dyDescent="0.25"/>
    <row r="722" s="37" customFormat="1" x14ac:dyDescent="0.25"/>
    <row r="723" s="37" customFormat="1" x14ac:dyDescent="0.25"/>
    <row r="724" s="37" customFormat="1" x14ac:dyDescent="0.25"/>
    <row r="725" s="37" customFormat="1" x14ac:dyDescent="0.25"/>
    <row r="726" s="37" customFormat="1" x14ac:dyDescent="0.25"/>
    <row r="727" s="37" customFormat="1" x14ac:dyDescent="0.25"/>
    <row r="728" s="37" customFormat="1" x14ac:dyDescent="0.25"/>
    <row r="729" s="37" customFormat="1" x14ac:dyDescent="0.25"/>
    <row r="730" s="37" customFormat="1" x14ac:dyDescent="0.25"/>
    <row r="731" s="37" customFormat="1" x14ac:dyDescent="0.25"/>
    <row r="732" s="37" customFormat="1" x14ac:dyDescent="0.25"/>
    <row r="733" s="37" customFormat="1" x14ac:dyDescent="0.25"/>
    <row r="734" s="37" customFormat="1" x14ac:dyDescent="0.25"/>
    <row r="735" s="37" customFormat="1" x14ac:dyDescent="0.25"/>
    <row r="736" s="37" customFormat="1" x14ac:dyDescent="0.25"/>
    <row r="737" s="37" customFormat="1" x14ac:dyDescent="0.25"/>
    <row r="738" s="37" customFormat="1" x14ac:dyDescent="0.25"/>
    <row r="739" s="37" customFormat="1" x14ac:dyDescent="0.25"/>
    <row r="740" s="37" customFormat="1" x14ac:dyDescent="0.25"/>
    <row r="741" s="37" customFormat="1" x14ac:dyDescent="0.25"/>
    <row r="742" s="37" customFormat="1" x14ac:dyDescent="0.25"/>
    <row r="743" s="37" customFormat="1" x14ac:dyDescent="0.25"/>
    <row r="744" s="37" customFormat="1" x14ac:dyDescent="0.25"/>
    <row r="745" s="37" customFormat="1" x14ac:dyDescent="0.25"/>
    <row r="746" s="37" customFormat="1" x14ac:dyDescent="0.25"/>
    <row r="747" s="37" customFormat="1" x14ac:dyDescent="0.25"/>
    <row r="748" s="37" customFormat="1" x14ac:dyDescent="0.25"/>
    <row r="749" s="37" customFormat="1" x14ac:dyDescent="0.25"/>
    <row r="750" s="37" customFormat="1" x14ac:dyDescent="0.25"/>
    <row r="751" s="37" customFormat="1" x14ac:dyDescent="0.25"/>
    <row r="752" s="37" customFormat="1" x14ac:dyDescent="0.25"/>
    <row r="753" s="37" customFormat="1" x14ac:dyDescent="0.25"/>
    <row r="754" s="37" customFormat="1" x14ac:dyDescent="0.25"/>
    <row r="755" s="37" customFormat="1" x14ac:dyDescent="0.25"/>
    <row r="756" s="37" customFormat="1" x14ac:dyDescent="0.25"/>
    <row r="757" s="37" customFormat="1" x14ac:dyDescent="0.25"/>
    <row r="758" s="37" customFormat="1" x14ac:dyDescent="0.25"/>
    <row r="759" s="37" customFormat="1" x14ac:dyDescent="0.25"/>
    <row r="760" s="37" customFormat="1" x14ac:dyDescent="0.25"/>
    <row r="761" s="37" customFormat="1" x14ac:dyDescent="0.25"/>
    <row r="762" s="37" customFormat="1" x14ac:dyDescent="0.25"/>
    <row r="763" s="37" customFormat="1" x14ac:dyDescent="0.25"/>
    <row r="764" s="37" customFormat="1" x14ac:dyDescent="0.25"/>
    <row r="765" s="37" customFormat="1" x14ac:dyDescent="0.25"/>
    <row r="766" s="37" customFormat="1" x14ac:dyDescent="0.25"/>
    <row r="767" s="37" customFormat="1" x14ac:dyDescent="0.25"/>
    <row r="768" s="37" customFormat="1" x14ac:dyDescent="0.25"/>
    <row r="769" s="37" customFormat="1" x14ac:dyDescent="0.25"/>
    <row r="770" s="37" customFormat="1" x14ac:dyDescent="0.25"/>
    <row r="771" s="37" customFormat="1" x14ac:dyDescent="0.25"/>
    <row r="772" s="37" customFormat="1" x14ac:dyDescent="0.25"/>
    <row r="773" s="37" customFormat="1" x14ac:dyDescent="0.25"/>
    <row r="774" s="37" customFormat="1" x14ac:dyDescent="0.25"/>
    <row r="775" s="37" customFormat="1" x14ac:dyDescent="0.25"/>
    <row r="776" s="37" customFormat="1" x14ac:dyDescent="0.25"/>
    <row r="777" s="37" customFormat="1" x14ac:dyDescent="0.25"/>
    <row r="778" s="37" customFormat="1" x14ac:dyDescent="0.25"/>
    <row r="779" s="37" customFormat="1" x14ac:dyDescent="0.25"/>
    <row r="780" s="37" customFormat="1" x14ac:dyDescent="0.25"/>
    <row r="781" s="37" customFormat="1" x14ac:dyDescent="0.25"/>
    <row r="782" s="37" customFormat="1" x14ac:dyDescent="0.25"/>
    <row r="783" s="37" customFormat="1" x14ac:dyDescent="0.25"/>
    <row r="784" s="37" customFormat="1" x14ac:dyDescent="0.25"/>
    <row r="785" s="37" customFormat="1" x14ac:dyDescent="0.25"/>
    <row r="786" s="37" customFormat="1" x14ac:dyDescent="0.25"/>
    <row r="787" s="37" customFormat="1" x14ac:dyDescent="0.25"/>
    <row r="788" s="37" customFormat="1" x14ac:dyDescent="0.25"/>
    <row r="789" s="37" customFormat="1" x14ac:dyDescent="0.25"/>
    <row r="790" s="37" customFormat="1" x14ac:dyDescent="0.25"/>
    <row r="791" s="37" customFormat="1" x14ac:dyDescent="0.25"/>
    <row r="792" s="37" customFormat="1" x14ac:dyDescent="0.25"/>
    <row r="793" s="37" customFormat="1" x14ac:dyDescent="0.25"/>
    <row r="794" s="37" customFormat="1" x14ac:dyDescent="0.25"/>
    <row r="795" s="37" customFormat="1" x14ac:dyDescent="0.25"/>
    <row r="796" s="37" customFormat="1" x14ac:dyDescent="0.25"/>
    <row r="797" s="37" customFormat="1" x14ac:dyDescent="0.25"/>
    <row r="798" s="37" customFormat="1" x14ac:dyDescent="0.25"/>
    <row r="799" s="37" customFormat="1" x14ac:dyDescent="0.25"/>
    <row r="800" s="37" customFormat="1" x14ac:dyDescent="0.25"/>
    <row r="801" s="37" customFormat="1" x14ac:dyDescent="0.25"/>
    <row r="802" s="37" customFormat="1" x14ac:dyDescent="0.25"/>
    <row r="803" s="37" customFormat="1" x14ac:dyDescent="0.25"/>
    <row r="804" s="37" customFormat="1" x14ac:dyDescent="0.25"/>
    <row r="805" s="37" customFormat="1" x14ac:dyDescent="0.25"/>
    <row r="806" s="37" customFormat="1" x14ac:dyDescent="0.25"/>
    <row r="807" s="37" customFormat="1" x14ac:dyDescent="0.25"/>
    <row r="808" s="37" customFormat="1" x14ac:dyDescent="0.25"/>
    <row r="809" s="37" customFormat="1" x14ac:dyDescent="0.25"/>
    <row r="810" s="37" customFormat="1" x14ac:dyDescent="0.25"/>
    <row r="811" s="37" customFormat="1" x14ac:dyDescent="0.25"/>
    <row r="812" s="37" customFormat="1" x14ac:dyDescent="0.25"/>
    <row r="813" s="37" customFormat="1" x14ac:dyDescent="0.25"/>
    <row r="814" s="37" customFormat="1" x14ac:dyDescent="0.25"/>
    <row r="815" s="37" customFormat="1" x14ac:dyDescent="0.25"/>
    <row r="816" s="37" customFormat="1" x14ac:dyDescent="0.25"/>
    <row r="817" s="37" customFormat="1" x14ac:dyDescent="0.25"/>
    <row r="818" s="37" customFormat="1" x14ac:dyDescent="0.25"/>
    <row r="819" s="37" customFormat="1" x14ac:dyDescent="0.25"/>
    <row r="820" s="37" customFormat="1" x14ac:dyDescent="0.25"/>
    <row r="821" s="37" customFormat="1" x14ac:dyDescent="0.25"/>
    <row r="822" s="37" customFormat="1" x14ac:dyDescent="0.25"/>
    <row r="823" s="37" customFormat="1" x14ac:dyDescent="0.25"/>
    <row r="824" s="37" customFormat="1" x14ac:dyDescent="0.25"/>
    <row r="825" s="37" customFormat="1" x14ac:dyDescent="0.25"/>
    <row r="826" s="37" customFormat="1" x14ac:dyDescent="0.25"/>
    <row r="827" s="37" customFormat="1" x14ac:dyDescent="0.25"/>
    <row r="828" s="37" customFormat="1" x14ac:dyDescent="0.25"/>
    <row r="829" s="37" customFormat="1" x14ac:dyDescent="0.25"/>
    <row r="830" s="37" customFormat="1" x14ac:dyDescent="0.25"/>
    <row r="831" s="37" customFormat="1" x14ac:dyDescent="0.25"/>
    <row r="832" s="37" customFormat="1" x14ac:dyDescent="0.25"/>
    <row r="833" s="37" customFormat="1" x14ac:dyDescent="0.25"/>
    <row r="834" s="37" customFormat="1" x14ac:dyDescent="0.25"/>
    <row r="835" s="37" customFormat="1" x14ac:dyDescent="0.25"/>
    <row r="836" s="37" customFormat="1" x14ac:dyDescent="0.25"/>
    <row r="837" s="37" customFormat="1" x14ac:dyDescent="0.25"/>
    <row r="838" s="37" customFormat="1" x14ac:dyDescent="0.25"/>
    <row r="839" s="37" customFormat="1" x14ac:dyDescent="0.25"/>
    <row r="840" s="37" customFormat="1" x14ac:dyDescent="0.25"/>
    <row r="841" s="37" customFormat="1" x14ac:dyDescent="0.25"/>
    <row r="842" s="37" customFormat="1" x14ac:dyDescent="0.25"/>
    <row r="843" s="37" customFormat="1" x14ac:dyDescent="0.25"/>
    <row r="844" s="37" customFormat="1" x14ac:dyDescent="0.25"/>
    <row r="845" s="37" customFormat="1" x14ac:dyDescent="0.25"/>
    <row r="846" s="37" customFormat="1" x14ac:dyDescent="0.25"/>
    <row r="847" s="37" customFormat="1" x14ac:dyDescent="0.25"/>
    <row r="848" s="37" customFormat="1" x14ac:dyDescent="0.25"/>
    <row r="849" s="37" customFormat="1" x14ac:dyDescent="0.25"/>
    <row r="850" s="37" customFormat="1" x14ac:dyDescent="0.25"/>
    <row r="851" s="37" customFormat="1" x14ac:dyDescent="0.25"/>
    <row r="852" s="37" customFormat="1" x14ac:dyDescent="0.25"/>
    <row r="853" s="37" customFormat="1" x14ac:dyDescent="0.25"/>
    <row r="854" s="37" customFormat="1" x14ac:dyDescent="0.25"/>
    <row r="855" s="37" customFormat="1" x14ac:dyDescent="0.25"/>
    <row r="856" s="37" customFormat="1" x14ac:dyDescent="0.25"/>
    <row r="857" s="37" customFormat="1" x14ac:dyDescent="0.25"/>
    <row r="858" s="37" customFormat="1" x14ac:dyDescent="0.25"/>
    <row r="859" s="37" customFormat="1" x14ac:dyDescent="0.25"/>
    <row r="860" s="37" customFormat="1" x14ac:dyDescent="0.25"/>
    <row r="861" s="37" customFormat="1" x14ac:dyDescent="0.25"/>
    <row r="862" s="37" customFormat="1" x14ac:dyDescent="0.25"/>
    <row r="863" s="37" customFormat="1" x14ac:dyDescent="0.25"/>
    <row r="864" s="37" customFormat="1" x14ac:dyDescent="0.25"/>
    <row r="865" s="37" customFormat="1" x14ac:dyDescent="0.25"/>
    <row r="866" s="37" customFormat="1" x14ac:dyDescent="0.25"/>
    <row r="867" s="37" customFormat="1" x14ac:dyDescent="0.25"/>
    <row r="868" s="37" customFormat="1" x14ac:dyDescent="0.25"/>
    <row r="869" s="37" customFormat="1" x14ac:dyDescent="0.25"/>
    <row r="870" s="37" customFormat="1" x14ac:dyDescent="0.25"/>
    <row r="871" s="37" customFormat="1" x14ac:dyDescent="0.25"/>
    <row r="872" s="37" customFormat="1" x14ac:dyDescent="0.25"/>
    <row r="873" s="37" customFormat="1" x14ac:dyDescent="0.25"/>
    <row r="874" s="37" customFormat="1" x14ac:dyDescent="0.25"/>
    <row r="875" s="37" customFormat="1" x14ac:dyDescent="0.25"/>
    <row r="876" s="37" customFormat="1" x14ac:dyDescent="0.25"/>
    <row r="877" s="37" customFormat="1" x14ac:dyDescent="0.25"/>
    <row r="878" s="37" customFormat="1" x14ac:dyDescent="0.25"/>
    <row r="879" s="37" customFormat="1" x14ac:dyDescent="0.25"/>
    <row r="880" s="37" customFormat="1" x14ac:dyDescent="0.25"/>
    <row r="881" s="37" customFormat="1" x14ac:dyDescent="0.25"/>
    <row r="882" s="37" customFormat="1" x14ac:dyDescent="0.25"/>
    <row r="883" s="37" customFormat="1" x14ac:dyDescent="0.25"/>
    <row r="884" s="37" customFormat="1" x14ac:dyDescent="0.25"/>
    <row r="885" s="37" customFormat="1" x14ac:dyDescent="0.25"/>
    <row r="886" s="37" customFormat="1" x14ac:dyDescent="0.25"/>
    <row r="887" s="37" customFormat="1" x14ac:dyDescent="0.25"/>
    <row r="888" s="37" customFormat="1" x14ac:dyDescent="0.25"/>
    <row r="889" s="37" customFormat="1" x14ac:dyDescent="0.25"/>
    <row r="890" s="37" customFormat="1" x14ac:dyDescent="0.25"/>
    <row r="891" s="37" customFormat="1" x14ac:dyDescent="0.25"/>
    <row r="892" s="37" customFormat="1" x14ac:dyDescent="0.25"/>
    <row r="893" s="37" customFormat="1" x14ac:dyDescent="0.25"/>
    <row r="894" s="37" customFormat="1" x14ac:dyDescent="0.25"/>
    <row r="895" s="37" customFormat="1" x14ac:dyDescent="0.25"/>
    <row r="896" s="37" customFormat="1" x14ac:dyDescent="0.25"/>
    <row r="897" s="37" customFormat="1" x14ac:dyDescent="0.25"/>
    <row r="898" s="37" customFormat="1" x14ac:dyDescent="0.25"/>
    <row r="899" s="37" customFormat="1" x14ac:dyDescent="0.25"/>
    <row r="900" s="37" customFormat="1" x14ac:dyDescent="0.25"/>
    <row r="901" s="37" customFormat="1" x14ac:dyDescent="0.25"/>
    <row r="902" s="37" customFormat="1" x14ac:dyDescent="0.25"/>
    <row r="903" s="37" customFormat="1" x14ac:dyDescent="0.25"/>
    <row r="904" s="37" customFormat="1" x14ac:dyDescent="0.25"/>
    <row r="905" s="37" customFormat="1" x14ac:dyDescent="0.25"/>
    <row r="906" s="37" customFormat="1" x14ac:dyDescent="0.25"/>
    <row r="907" s="37" customFormat="1" x14ac:dyDescent="0.25"/>
    <row r="908" s="37" customFormat="1" x14ac:dyDescent="0.25"/>
    <row r="909" s="37" customFormat="1" x14ac:dyDescent="0.25"/>
    <row r="910" s="37" customFormat="1" x14ac:dyDescent="0.25"/>
    <row r="911" s="37" customFormat="1" x14ac:dyDescent="0.25"/>
    <row r="912" s="37" customFormat="1" x14ac:dyDescent="0.25"/>
    <row r="913" s="37" customFormat="1" x14ac:dyDescent="0.25"/>
    <row r="914" s="37" customFormat="1" x14ac:dyDescent="0.25"/>
    <row r="915" s="37" customFormat="1" x14ac:dyDescent="0.25"/>
    <row r="916" s="37" customFormat="1" x14ac:dyDescent="0.25"/>
    <row r="917" s="37" customFormat="1" x14ac:dyDescent="0.25"/>
    <row r="918" s="37" customFormat="1" x14ac:dyDescent="0.25"/>
    <row r="919" s="37" customFormat="1" x14ac:dyDescent="0.25"/>
    <row r="920" s="37" customFormat="1" x14ac:dyDescent="0.25"/>
    <row r="921" s="37" customFormat="1" x14ac:dyDescent="0.25"/>
    <row r="922" s="37" customFormat="1" x14ac:dyDescent="0.25"/>
    <row r="923" s="37" customFormat="1" x14ac:dyDescent="0.25"/>
    <row r="924" s="37" customFormat="1" x14ac:dyDescent="0.25"/>
    <row r="925" s="37" customFormat="1" x14ac:dyDescent="0.25"/>
    <row r="926" s="37" customFormat="1" x14ac:dyDescent="0.25"/>
    <row r="927" s="37" customFormat="1" x14ac:dyDescent="0.25"/>
    <row r="928" s="37" customFormat="1" x14ac:dyDescent="0.25"/>
    <row r="929" s="37" customFormat="1" x14ac:dyDescent="0.25"/>
    <row r="930" s="37" customFormat="1" x14ac:dyDescent="0.25"/>
    <row r="931" s="37" customFormat="1" x14ac:dyDescent="0.25"/>
    <row r="932" s="37" customFormat="1" x14ac:dyDescent="0.25"/>
    <row r="933" s="37" customFormat="1" x14ac:dyDescent="0.25"/>
    <row r="934" s="37" customFormat="1" x14ac:dyDescent="0.25"/>
    <row r="935" s="37" customFormat="1" x14ac:dyDescent="0.25"/>
    <row r="936" s="37" customFormat="1" x14ac:dyDescent="0.25"/>
    <row r="937" s="37" customFormat="1" x14ac:dyDescent="0.25"/>
    <row r="938" s="37" customFormat="1" x14ac:dyDescent="0.25"/>
    <row r="939" s="37" customFormat="1" x14ac:dyDescent="0.25"/>
    <row r="940" s="37" customFormat="1" x14ac:dyDescent="0.25"/>
    <row r="941" s="37" customFormat="1" x14ac:dyDescent="0.25"/>
    <row r="942" s="37" customFormat="1" x14ac:dyDescent="0.25"/>
    <row r="943" s="37" customFormat="1" x14ac:dyDescent="0.25"/>
    <row r="944" s="37" customFormat="1" x14ac:dyDescent="0.25"/>
    <row r="945" s="37" customFormat="1" x14ac:dyDescent="0.25"/>
    <row r="946" s="37" customFormat="1" x14ac:dyDescent="0.25"/>
    <row r="947" s="37" customFormat="1" x14ac:dyDescent="0.25"/>
    <row r="948" s="37" customFormat="1" x14ac:dyDescent="0.25"/>
    <row r="949" s="37" customFormat="1" x14ac:dyDescent="0.25"/>
    <row r="950" s="37" customFormat="1" x14ac:dyDescent="0.25"/>
    <row r="951" s="37" customFormat="1" x14ac:dyDescent="0.25"/>
    <row r="952" s="37" customFormat="1" x14ac:dyDescent="0.25"/>
    <row r="953" s="37" customFormat="1" x14ac:dyDescent="0.25"/>
    <row r="954" s="37" customFormat="1" x14ac:dyDescent="0.25"/>
    <row r="955" s="37" customFormat="1" x14ac:dyDescent="0.25"/>
    <row r="956" s="37" customFormat="1" x14ac:dyDescent="0.25"/>
    <row r="957" s="37" customFormat="1" x14ac:dyDescent="0.25"/>
    <row r="958" s="37" customFormat="1" x14ac:dyDescent="0.25"/>
    <row r="959" s="37" customFormat="1" x14ac:dyDescent="0.25"/>
    <row r="960" s="37" customFormat="1" x14ac:dyDescent="0.25"/>
    <row r="961" s="37" customFormat="1" x14ac:dyDescent="0.25"/>
    <row r="962" s="37" customFormat="1" x14ac:dyDescent="0.25"/>
    <row r="963" s="37" customFormat="1" x14ac:dyDescent="0.25"/>
    <row r="964" s="37" customFormat="1" x14ac:dyDescent="0.25"/>
    <row r="965" s="37" customFormat="1" x14ac:dyDescent="0.25"/>
    <row r="966" s="37" customFormat="1" x14ac:dyDescent="0.25"/>
    <row r="967" s="37" customFormat="1" x14ac:dyDescent="0.25"/>
    <row r="968" s="37" customFormat="1" x14ac:dyDescent="0.25"/>
    <row r="969" s="37" customFormat="1" x14ac:dyDescent="0.25"/>
    <row r="970" s="37" customFormat="1" x14ac:dyDescent="0.25"/>
    <row r="971" s="37" customFormat="1" x14ac:dyDescent="0.25"/>
    <row r="972" s="37" customFormat="1" x14ac:dyDescent="0.25"/>
    <row r="973" s="37" customFormat="1" x14ac:dyDescent="0.25"/>
    <row r="974" s="37" customFormat="1" x14ac:dyDescent="0.25"/>
    <row r="975" s="37" customFormat="1" x14ac:dyDescent="0.25"/>
    <row r="976" s="37" customFormat="1" x14ac:dyDescent="0.25"/>
    <row r="977" s="37" customFormat="1" x14ac:dyDescent="0.25"/>
    <row r="978" s="37" customFormat="1" x14ac:dyDescent="0.25"/>
    <row r="979" s="37" customFormat="1" x14ac:dyDescent="0.25"/>
    <row r="980" s="37" customFormat="1" x14ac:dyDescent="0.25"/>
    <row r="981" s="37" customFormat="1" x14ac:dyDescent="0.25"/>
    <row r="982" s="37" customFormat="1" x14ac:dyDescent="0.25"/>
    <row r="983" s="37" customFormat="1" x14ac:dyDescent="0.25"/>
    <row r="984" s="37" customFormat="1" x14ac:dyDescent="0.25"/>
    <row r="985" s="37" customFormat="1" x14ac:dyDescent="0.25"/>
    <row r="986" s="37" customFormat="1" x14ac:dyDescent="0.25"/>
    <row r="987" s="37" customFormat="1" x14ac:dyDescent="0.25"/>
    <row r="988" s="37" customFormat="1" x14ac:dyDescent="0.25"/>
    <row r="989" s="37" customFormat="1" x14ac:dyDescent="0.25"/>
    <row r="990" s="37" customFormat="1" x14ac:dyDescent="0.25"/>
    <row r="991" s="37" customFormat="1" x14ac:dyDescent="0.25"/>
    <row r="992" s="37" customFormat="1" x14ac:dyDescent="0.25"/>
    <row r="993" s="37" customFormat="1" x14ac:dyDescent="0.25"/>
    <row r="994" s="37" customFormat="1" x14ac:dyDescent="0.25"/>
    <row r="995" s="37" customFormat="1" x14ac:dyDescent="0.25"/>
    <row r="996" s="37" customFormat="1" x14ac:dyDescent="0.25"/>
    <row r="997" s="37" customFormat="1" x14ac:dyDescent="0.25"/>
    <row r="998" s="37" customFormat="1" x14ac:dyDescent="0.25"/>
    <row r="999" s="37" customFormat="1" x14ac:dyDescent="0.25"/>
    <row r="1000" s="37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</mergeCells>
  <pageMargins left="0.15" right="0.15" top="0.6" bottom="0.02" header="0.3" footer="0.3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13"/>
  <sheetViews>
    <sheetView topLeftCell="B16" zoomScale="60" zoomScaleNormal="60" workbookViewId="0">
      <selection activeCell="B35" sqref="A35:XFD35"/>
    </sheetView>
  </sheetViews>
  <sheetFormatPr defaultRowHeight="16.5" x14ac:dyDescent="0.3"/>
  <cols>
    <col min="1" max="1" width="9.140625" style="42" customWidth="1"/>
    <col min="2" max="2" width="18.28515625" style="42" customWidth="1"/>
    <col min="3" max="3" width="9.140625" style="42" customWidth="1"/>
    <col min="4" max="4" width="15.28515625" style="42" customWidth="1"/>
    <col min="5" max="5" width="9.140625" style="42" customWidth="1"/>
    <col min="6" max="7" width="18.28515625" style="42" customWidth="1"/>
    <col min="8" max="9" width="9.140625" style="42" customWidth="1"/>
    <col min="10" max="13" width="9.140625" style="40"/>
    <col min="14" max="14" width="11.42578125" style="40" bestFit="1" customWidth="1"/>
    <col min="15" max="23" width="9.140625" style="40"/>
    <col min="24" max="24" width="12.140625" style="40" customWidth="1"/>
    <col min="25" max="25" width="12" style="40" bestFit="1" customWidth="1"/>
    <col min="26" max="26" width="9.140625" style="40"/>
    <col min="27" max="27" width="11.42578125" style="40" bestFit="1" customWidth="1"/>
    <col min="28" max="16384" width="9.140625" style="40"/>
  </cols>
  <sheetData>
    <row r="1" spans="1:30" x14ac:dyDescent="0.25">
      <c r="A1" s="503"/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</row>
    <row r="2" spans="1:30" x14ac:dyDescent="0.3">
      <c r="A2" s="40" t="s">
        <v>0</v>
      </c>
      <c r="B2" s="40"/>
      <c r="C2" s="40"/>
      <c r="D2" s="40"/>
      <c r="E2" s="40"/>
      <c r="F2" s="40"/>
      <c r="G2" s="40"/>
      <c r="H2" s="40"/>
      <c r="I2" s="40"/>
      <c r="Q2" s="41" t="s">
        <v>98</v>
      </c>
      <c r="R2" s="42" t="s">
        <v>2</v>
      </c>
      <c r="S2" s="41">
        <v>2024</v>
      </c>
      <c r="T2" s="40" t="s">
        <v>3</v>
      </c>
      <c r="W2" s="43"/>
      <c r="X2" s="43"/>
      <c r="Y2" s="43"/>
      <c r="Z2" s="43"/>
      <c r="AA2" s="43"/>
    </row>
    <row r="3" spans="1:30" ht="15" x14ac:dyDescent="0.25">
      <c r="A3" s="504" t="s">
        <v>4</v>
      </c>
      <c r="B3" s="504"/>
      <c r="C3" s="504"/>
      <c r="D3" s="504"/>
      <c r="E3" s="504"/>
      <c r="F3" s="504"/>
      <c r="G3" s="504"/>
      <c r="H3" s="504"/>
      <c r="I3" s="504"/>
      <c r="J3" s="504"/>
      <c r="K3" s="504"/>
      <c r="L3" s="504"/>
      <c r="M3" s="504"/>
      <c r="N3" s="504"/>
      <c r="O3" s="504"/>
      <c r="P3" s="504"/>
      <c r="Q3" s="504"/>
      <c r="R3" s="504"/>
      <c r="S3" s="504"/>
      <c r="T3" s="504"/>
      <c r="W3" s="43"/>
      <c r="X3" s="43"/>
      <c r="Y3" s="43"/>
      <c r="Z3" s="43"/>
      <c r="AA3" s="43"/>
    </row>
    <row r="4" spans="1:30" ht="15" x14ac:dyDescent="0.25">
      <c r="A4" s="505" t="s">
        <v>5</v>
      </c>
      <c r="B4" s="506"/>
      <c r="C4" s="506"/>
      <c r="D4" s="506"/>
      <c r="E4" s="506"/>
      <c r="F4" s="506"/>
      <c r="G4" s="506"/>
      <c r="H4" s="506"/>
      <c r="I4" s="506"/>
      <c r="J4" s="506"/>
      <c r="K4" s="506"/>
      <c r="L4" s="506"/>
      <c r="M4" s="506"/>
      <c r="N4" s="506"/>
      <c r="O4" s="506"/>
      <c r="P4" s="506"/>
      <c r="Q4" s="506"/>
      <c r="R4" s="506"/>
      <c r="S4" s="506"/>
      <c r="T4" s="506"/>
      <c r="U4" s="44"/>
      <c r="V4" s="44"/>
      <c r="W4" s="44"/>
      <c r="X4" s="44"/>
      <c r="Y4" s="44"/>
      <c r="Z4" s="44"/>
      <c r="AA4" s="44"/>
    </row>
    <row r="5" spans="1:30" s="42" customFormat="1" ht="27.75" customHeight="1" thickBot="1" x14ac:dyDescent="0.35">
      <c r="A5" s="45"/>
      <c r="B5" s="45"/>
      <c r="C5" s="45"/>
      <c r="D5" s="45"/>
      <c r="E5" s="45"/>
      <c r="F5" s="45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0"/>
      <c r="T5" s="40"/>
      <c r="U5" s="40"/>
      <c r="V5" s="40"/>
      <c r="W5" s="40"/>
      <c r="X5" s="40"/>
      <c r="Y5" s="40"/>
      <c r="Z5" s="40"/>
      <c r="AA5" s="40"/>
    </row>
    <row r="6" spans="1:30" ht="32.25" customHeight="1" thickBot="1" x14ac:dyDescent="0.3">
      <c r="A6" s="492" t="s">
        <v>6</v>
      </c>
      <c r="B6" s="493"/>
      <c r="C6" s="493"/>
      <c r="D6" s="493"/>
      <c r="E6" s="493"/>
      <c r="F6" s="493"/>
      <c r="G6" s="493"/>
      <c r="H6" s="493"/>
      <c r="I6" s="494"/>
      <c r="J6" s="493" t="s">
        <v>7</v>
      </c>
      <c r="K6" s="493"/>
      <c r="L6" s="493"/>
      <c r="M6" s="493"/>
      <c r="N6" s="493"/>
      <c r="O6" s="493"/>
      <c r="P6" s="493"/>
      <c r="Q6" s="493"/>
      <c r="R6" s="493"/>
      <c r="S6" s="493"/>
      <c r="T6" s="493"/>
      <c r="U6" s="493"/>
      <c r="V6" s="494"/>
      <c r="W6" s="490" t="s">
        <v>8</v>
      </c>
      <c r="X6" s="495" t="s">
        <v>9</v>
      </c>
      <c r="Y6" s="496"/>
      <c r="Z6" s="497"/>
      <c r="AA6" s="501" t="s">
        <v>10</v>
      </c>
    </row>
    <row r="7" spans="1:30" ht="171.75" customHeight="1" thickBot="1" x14ac:dyDescent="0.3">
      <c r="A7" s="490" t="s">
        <v>11</v>
      </c>
      <c r="B7" s="490" t="s">
        <v>12</v>
      </c>
      <c r="C7" s="490" t="s">
        <v>13</v>
      </c>
      <c r="D7" s="490" t="s">
        <v>14</v>
      </c>
      <c r="E7" s="490" t="s">
        <v>15</v>
      </c>
      <c r="F7" s="490" t="s">
        <v>16</v>
      </c>
      <c r="G7" s="490" t="s">
        <v>17</v>
      </c>
      <c r="H7" s="490" t="s">
        <v>18</v>
      </c>
      <c r="I7" s="490" t="s">
        <v>19</v>
      </c>
      <c r="J7" s="501" t="s">
        <v>20</v>
      </c>
      <c r="K7" s="490" t="s">
        <v>21</v>
      </c>
      <c r="L7" s="490" t="s">
        <v>22</v>
      </c>
      <c r="M7" s="492" t="s">
        <v>23</v>
      </c>
      <c r="N7" s="493"/>
      <c r="O7" s="493"/>
      <c r="P7" s="493"/>
      <c r="Q7" s="493"/>
      <c r="R7" s="493"/>
      <c r="S7" s="493"/>
      <c r="T7" s="493"/>
      <c r="U7" s="494"/>
      <c r="V7" s="490" t="s">
        <v>24</v>
      </c>
      <c r="W7" s="491"/>
      <c r="X7" s="498"/>
      <c r="Y7" s="499"/>
      <c r="Z7" s="500"/>
      <c r="AA7" s="502"/>
    </row>
    <row r="8" spans="1:30" ht="63.75" customHeight="1" thickBot="1" x14ac:dyDescent="0.3">
      <c r="A8" s="491"/>
      <c r="B8" s="491"/>
      <c r="C8" s="491"/>
      <c r="D8" s="491"/>
      <c r="E8" s="491"/>
      <c r="F8" s="491"/>
      <c r="G8" s="491"/>
      <c r="H8" s="491"/>
      <c r="I8" s="491"/>
      <c r="J8" s="502"/>
      <c r="K8" s="491"/>
      <c r="L8" s="491"/>
      <c r="M8" s="490" t="s">
        <v>25</v>
      </c>
      <c r="N8" s="492" t="s">
        <v>26</v>
      </c>
      <c r="O8" s="493"/>
      <c r="P8" s="494"/>
      <c r="Q8" s="492" t="s">
        <v>27</v>
      </c>
      <c r="R8" s="493"/>
      <c r="S8" s="493"/>
      <c r="T8" s="494"/>
      <c r="U8" s="490" t="s">
        <v>28</v>
      </c>
      <c r="V8" s="491"/>
      <c r="W8" s="491"/>
      <c r="X8" s="490" t="s">
        <v>29</v>
      </c>
      <c r="Y8" s="490" t="s">
        <v>30</v>
      </c>
      <c r="Z8" s="490" t="s">
        <v>31</v>
      </c>
      <c r="AA8" s="502"/>
    </row>
    <row r="9" spans="1:30" ht="71.25" customHeight="1" thickBot="1" x14ac:dyDescent="0.3">
      <c r="A9" s="491"/>
      <c r="B9" s="491"/>
      <c r="C9" s="491"/>
      <c r="D9" s="491"/>
      <c r="E9" s="491"/>
      <c r="F9" s="491"/>
      <c r="G9" s="491"/>
      <c r="H9" s="491"/>
      <c r="I9" s="491"/>
      <c r="J9" s="502"/>
      <c r="K9" s="491"/>
      <c r="L9" s="491"/>
      <c r="M9" s="491"/>
      <c r="N9" s="47" t="s">
        <v>32</v>
      </c>
      <c r="O9" s="47" t="s">
        <v>33</v>
      </c>
      <c r="P9" s="47" t="s">
        <v>34</v>
      </c>
      <c r="Q9" s="47" t="s">
        <v>35</v>
      </c>
      <c r="R9" s="47" t="s">
        <v>36</v>
      </c>
      <c r="S9" s="47" t="s">
        <v>37</v>
      </c>
      <c r="T9" s="47" t="s">
        <v>38</v>
      </c>
      <c r="U9" s="491"/>
      <c r="V9" s="491"/>
      <c r="W9" s="491"/>
      <c r="X9" s="491"/>
      <c r="Y9" s="491"/>
      <c r="Z9" s="491"/>
      <c r="AA9" s="502"/>
    </row>
    <row r="10" spans="1:30" ht="17.25" customHeight="1" thickBot="1" x14ac:dyDescent="0.3">
      <c r="A10" s="48">
        <v>1</v>
      </c>
      <c r="B10" s="48">
        <v>2</v>
      </c>
      <c r="C10" s="48">
        <v>3</v>
      </c>
      <c r="D10" s="48">
        <v>4</v>
      </c>
      <c r="E10" s="48">
        <v>5</v>
      </c>
      <c r="F10" s="48">
        <v>6</v>
      </c>
      <c r="G10" s="48">
        <v>7</v>
      </c>
      <c r="H10" s="48">
        <v>8</v>
      </c>
      <c r="I10" s="48">
        <v>9</v>
      </c>
      <c r="J10" s="48">
        <v>10</v>
      </c>
      <c r="K10" s="48">
        <v>11</v>
      </c>
      <c r="L10" s="48">
        <v>12</v>
      </c>
      <c r="M10" s="48">
        <v>13</v>
      </c>
      <c r="N10" s="48">
        <v>14</v>
      </c>
      <c r="O10" s="48">
        <v>15</v>
      </c>
      <c r="P10" s="48">
        <v>16</v>
      </c>
      <c r="Q10" s="48">
        <v>17</v>
      </c>
      <c r="R10" s="48">
        <v>18</v>
      </c>
      <c r="S10" s="48">
        <v>19</v>
      </c>
      <c r="T10" s="48">
        <v>20</v>
      </c>
      <c r="U10" s="48">
        <v>21</v>
      </c>
      <c r="V10" s="48">
        <v>22</v>
      </c>
      <c r="W10" s="48">
        <v>23</v>
      </c>
      <c r="X10" s="48">
        <v>24</v>
      </c>
      <c r="Y10" s="48">
        <v>25</v>
      </c>
      <c r="Z10" s="48">
        <v>26</v>
      </c>
      <c r="AA10" s="48">
        <v>27</v>
      </c>
    </row>
    <row r="11" spans="1:30" ht="82.5" customHeight="1" x14ac:dyDescent="0.25">
      <c r="A11" s="49">
        <v>1</v>
      </c>
      <c r="B11" s="50" t="s">
        <v>71</v>
      </c>
      <c r="C11" s="51" t="s">
        <v>53</v>
      </c>
      <c r="D11" s="51" t="s">
        <v>99</v>
      </c>
      <c r="E11" s="51" t="s">
        <v>73</v>
      </c>
      <c r="F11" s="51" t="s">
        <v>100</v>
      </c>
      <c r="G11" s="51" t="s">
        <v>101</v>
      </c>
      <c r="H11" s="51" t="s">
        <v>75</v>
      </c>
      <c r="I11" s="52">
        <v>0.16700000000000001</v>
      </c>
      <c r="J11" s="51" t="s">
        <v>82</v>
      </c>
      <c r="K11" s="51"/>
      <c r="L11" s="51"/>
      <c r="M11" s="51">
        <v>92</v>
      </c>
      <c r="N11" s="51">
        <v>0</v>
      </c>
      <c r="O11" s="51">
        <v>0</v>
      </c>
      <c r="P11" s="51">
        <v>92</v>
      </c>
      <c r="Q11" s="51">
        <v>0</v>
      </c>
      <c r="R11" s="51">
        <v>0</v>
      </c>
      <c r="S11" s="51">
        <v>0</v>
      </c>
      <c r="T11" s="51">
        <v>92</v>
      </c>
      <c r="U11" s="51">
        <v>0</v>
      </c>
      <c r="V11" s="51">
        <v>23</v>
      </c>
      <c r="W11" s="51"/>
      <c r="X11" s="53"/>
      <c r="Y11" s="53"/>
      <c r="Z11" s="53"/>
      <c r="AA11" s="53">
        <v>1</v>
      </c>
    </row>
    <row r="12" spans="1:30" ht="75" customHeight="1" x14ac:dyDescent="0.25">
      <c r="A12" s="49">
        <v>2</v>
      </c>
      <c r="B12" s="51" t="s">
        <v>71</v>
      </c>
      <c r="C12" s="51" t="s">
        <v>53</v>
      </c>
      <c r="D12" s="51" t="s">
        <v>102</v>
      </c>
      <c r="E12" s="51">
        <v>35</v>
      </c>
      <c r="F12" s="51" t="s">
        <v>103</v>
      </c>
      <c r="G12" s="51" t="s">
        <v>104</v>
      </c>
      <c r="H12" s="51" t="s">
        <v>75</v>
      </c>
      <c r="I12" s="52">
        <v>1</v>
      </c>
      <c r="J12" s="51" t="s">
        <v>82</v>
      </c>
      <c r="K12" s="51"/>
      <c r="L12" s="51"/>
      <c r="M12" s="51">
        <v>262</v>
      </c>
      <c r="N12" s="51">
        <v>0</v>
      </c>
      <c r="O12" s="51">
        <v>0</v>
      </c>
      <c r="P12" s="51">
        <v>262</v>
      </c>
      <c r="Q12" s="51">
        <v>0</v>
      </c>
      <c r="R12" s="51">
        <v>0</v>
      </c>
      <c r="S12" s="51">
        <v>0</v>
      </c>
      <c r="T12" s="51">
        <v>262</v>
      </c>
      <c r="U12" s="51">
        <v>0</v>
      </c>
      <c r="V12" s="51">
        <v>92</v>
      </c>
      <c r="W12" s="51"/>
      <c r="X12" s="51"/>
      <c r="Y12" s="51"/>
      <c r="Z12" s="51"/>
      <c r="AA12" s="51">
        <v>1</v>
      </c>
    </row>
    <row r="13" spans="1:30" ht="75" customHeight="1" x14ac:dyDescent="0.25">
      <c r="A13" s="49">
        <v>3</v>
      </c>
      <c r="B13" s="51" t="s">
        <v>47</v>
      </c>
      <c r="C13" s="51" t="s">
        <v>53</v>
      </c>
      <c r="D13" s="51" t="s">
        <v>105</v>
      </c>
      <c r="E13" s="51" t="s">
        <v>73</v>
      </c>
      <c r="F13" s="51" t="s">
        <v>106</v>
      </c>
      <c r="G13" s="51" t="s">
        <v>107</v>
      </c>
      <c r="H13" s="51" t="s">
        <v>45</v>
      </c>
      <c r="I13" s="51">
        <v>1.48</v>
      </c>
      <c r="J13" s="54" t="s">
        <v>82</v>
      </c>
      <c r="K13" s="51"/>
      <c r="L13" s="51"/>
      <c r="M13" s="51">
        <v>10</v>
      </c>
      <c r="N13" s="51">
        <v>0</v>
      </c>
      <c r="O13" s="51">
        <v>0</v>
      </c>
      <c r="P13" s="51">
        <v>10</v>
      </c>
      <c r="Q13" s="51">
        <v>0</v>
      </c>
      <c r="R13" s="51">
        <v>0</v>
      </c>
      <c r="S13" s="51">
        <v>0</v>
      </c>
      <c r="T13" s="51">
        <v>10</v>
      </c>
      <c r="U13" s="51">
        <v>0</v>
      </c>
      <c r="V13" s="51">
        <v>8</v>
      </c>
      <c r="W13" s="51"/>
      <c r="X13" s="55" t="s">
        <v>108</v>
      </c>
      <c r="Y13" s="51" t="s">
        <v>109</v>
      </c>
      <c r="Z13" s="51" t="s">
        <v>46</v>
      </c>
      <c r="AA13" s="51">
        <v>0</v>
      </c>
      <c r="AD13" s="40">
        <f>V13*I13</f>
        <v>11.84</v>
      </c>
    </row>
    <row r="14" spans="1:30" ht="75" customHeight="1" x14ac:dyDescent="0.25">
      <c r="A14" s="49">
        <v>4</v>
      </c>
      <c r="B14" s="56" t="s">
        <v>71</v>
      </c>
      <c r="C14" s="54" t="s">
        <v>53</v>
      </c>
      <c r="D14" s="54" t="s">
        <v>110</v>
      </c>
      <c r="E14" s="54" t="s">
        <v>73</v>
      </c>
      <c r="F14" s="51" t="s">
        <v>111</v>
      </c>
      <c r="G14" s="51" t="s">
        <v>112</v>
      </c>
      <c r="H14" s="54" t="s">
        <v>75</v>
      </c>
      <c r="I14" s="52">
        <v>2.5830000000000002</v>
      </c>
      <c r="J14" s="54" t="s">
        <v>82</v>
      </c>
      <c r="K14" s="54"/>
      <c r="L14" s="54"/>
      <c r="M14" s="54">
        <v>136</v>
      </c>
      <c r="N14" s="54">
        <v>0</v>
      </c>
      <c r="O14" s="54">
        <v>0</v>
      </c>
      <c r="P14" s="54">
        <v>136</v>
      </c>
      <c r="Q14" s="54">
        <v>0</v>
      </c>
      <c r="R14" s="54">
        <v>0</v>
      </c>
      <c r="S14" s="54">
        <v>0</v>
      </c>
      <c r="T14" s="54">
        <v>136</v>
      </c>
      <c r="U14" s="54">
        <v>0</v>
      </c>
      <c r="V14" s="54">
        <v>105</v>
      </c>
      <c r="W14" s="54"/>
      <c r="X14" s="57"/>
      <c r="Y14" s="57"/>
      <c r="Z14" s="58"/>
      <c r="AA14" s="59">
        <v>1</v>
      </c>
    </row>
    <row r="15" spans="1:30" s="98" customFormat="1" ht="75" customHeight="1" x14ac:dyDescent="0.25">
      <c r="A15" s="92">
        <v>5</v>
      </c>
      <c r="B15" s="93" t="s">
        <v>47</v>
      </c>
      <c r="C15" s="93" t="s">
        <v>40</v>
      </c>
      <c r="D15" s="94" t="s">
        <v>113</v>
      </c>
      <c r="E15" s="93" t="s">
        <v>42</v>
      </c>
      <c r="F15" s="93" t="s">
        <v>114</v>
      </c>
      <c r="G15" s="94" t="s">
        <v>115</v>
      </c>
      <c r="H15" s="93" t="s">
        <v>45</v>
      </c>
      <c r="I15" s="93">
        <v>5.0830000000000002</v>
      </c>
      <c r="J15" s="95" t="s">
        <v>82</v>
      </c>
      <c r="K15" s="93"/>
      <c r="L15" s="93"/>
      <c r="M15" s="93">
        <v>82</v>
      </c>
      <c r="N15" s="93">
        <v>0</v>
      </c>
      <c r="O15" s="93">
        <v>0</v>
      </c>
      <c r="P15" s="93">
        <v>82</v>
      </c>
      <c r="Q15" s="93">
        <v>0</v>
      </c>
      <c r="R15" s="93">
        <v>0</v>
      </c>
      <c r="S15" s="93">
        <v>0</v>
      </c>
      <c r="T15" s="93">
        <v>82</v>
      </c>
      <c r="U15" s="93">
        <v>0</v>
      </c>
      <c r="V15" s="93">
        <v>11</v>
      </c>
      <c r="W15" s="93"/>
      <c r="X15" s="96" t="s">
        <v>116</v>
      </c>
      <c r="Y15" s="97" t="s">
        <v>70</v>
      </c>
      <c r="Z15" s="97" t="s">
        <v>46</v>
      </c>
      <c r="AA15" s="93">
        <v>1</v>
      </c>
      <c r="AB15" s="98">
        <f>M15*I15</f>
        <v>416.80600000000004</v>
      </c>
      <c r="AD15" s="98">
        <f>V15*I15</f>
        <v>55.913000000000004</v>
      </c>
    </row>
    <row r="16" spans="1:30" s="98" customFormat="1" ht="75" customHeight="1" x14ac:dyDescent="0.25">
      <c r="A16" s="92">
        <v>6</v>
      </c>
      <c r="B16" s="93" t="s">
        <v>47</v>
      </c>
      <c r="C16" s="93" t="s">
        <v>40</v>
      </c>
      <c r="D16" s="94" t="s">
        <v>117</v>
      </c>
      <c r="E16" s="93">
        <v>0.4</v>
      </c>
      <c r="F16" s="93" t="s">
        <v>114</v>
      </c>
      <c r="G16" s="94" t="s">
        <v>118</v>
      </c>
      <c r="H16" s="93"/>
      <c r="I16" s="93">
        <v>12.833</v>
      </c>
      <c r="J16" s="95" t="s">
        <v>82</v>
      </c>
      <c r="K16" s="93"/>
      <c r="L16" s="93"/>
      <c r="M16" s="93">
        <v>11</v>
      </c>
      <c r="N16" s="93">
        <v>0</v>
      </c>
      <c r="O16" s="93">
        <v>0</v>
      </c>
      <c r="P16" s="93">
        <v>11</v>
      </c>
      <c r="Q16" s="93">
        <v>0</v>
      </c>
      <c r="R16" s="93">
        <v>0</v>
      </c>
      <c r="S16" s="93">
        <v>0</v>
      </c>
      <c r="T16" s="93">
        <v>11</v>
      </c>
      <c r="U16" s="93">
        <v>9</v>
      </c>
      <c r="V16" s="93">
        <v>3</v>
      </c>
      <c r="W16" s="93"/>
      <c r="X16" s="96" t="s">
        <v>119</v>
      </c>
      <c r="Y16" s="97" t="s">
        <v>70</v>
      </c>
      <c r="Z16" s="97" t="s">
        <v>46</v>
      </c>
      <c r="AA16" s="93">
        <v>1</v>
      </c>
      <c r="AB16" s="98">
        <f>M16*I16</f>
        <v>141.16300000000001</v>
      </c>
      <c r="AD16" s="98">
        <f>V16*I16</f>
        <v>38.499000000000002</v>
      </c>
    </row>
    <row r="17" spans="1:30" ht="75" customHeight="1" x14ac:dyDescent="0.25">
      <c r="A17" s="49">
        <v>7</v>
      </c>
      <c r="B17" s="56" t="s">
        <v>71</v>
      </c>
      <c r="C17" s="54" t="s">
        <v>53</v>
      </c>
      <c r="D17" s="54" t="s">
        <v>110</v>
      </c>
      <c r="E17" s="54" t="s">
        <v>73</v>
      </c>
      <c r="F17" s="51" t="s">
        <v>120</v>
      </c>
      <c r="G17" s="51" t="s">
        <v>121</v>
      </c>
      <c r="H17" s="54" t="s">
        <v>75</v>
      </c>
      <c r="I17" s="52">
        <v>2.5830000000000002</v>
      </c>
      <c r="J17" s="54" t="s">
        <v>82</v>
      </c>
      <c r="K17" s="54"/>
      <c r="L17" s="54"/>
      <c r="M17" s="54">
        <v>136</v>
      </c>
      <c r="N17" s="54">
        <v>0</v>
      </c>
      <c r="O17" s="54">
        <v>0</v>
      </c>
      <c r="P17" s="54">
        <v>136</v>
      </c>
      <c r="Q17" s="54">
        <v>0</v>
      </c>
      <c r="R17" s="54">
        <v>0</v>
      </c>
      <c r="S17" s="54">
        <v>0</v>
      </c>
      <c r="T17" s="54">
        <v>136</v>
      </c>
      <c r="U17" s="54">
        <v>0</v>
      </c>
      <c r="V17" s="54">
        <v>105</v>
      </c>
      <c r="W17" s="54"/>
      <c r="X17" s="57"/>
      <c r="Y17" s="57"/>
      <c r="Z17" s="58"/>
      <c r="AA17" s="59">
        <v>1</v>
      </c>
      <c r="AB17" s="98"/>
    </row>
    <row r="18" spans="1:30" ht="75" customHeight="1" x14ac:dyDescent="0.25">
      <c r="A18" s="49">
        <v>8</v>
      </c>
      <c r="B18" s="51" t="s">
        <v>39</v>
      </c>
      <c r="C18" s="51" t="s">
        <v>53</v>
      </c>
      <c r="D18" s="51" t="s">
        <v>41</v>
      </c>
      <c r="E18" s="51" t="s">
        <v>42</v>
      </c>
      <c r="F18" s="51" t="s">
        <v>122</v>
      </c>
      <c r="G18" s="51" t="s">
        <v>123</v>
      </c>
      <c r="H18" s="51" t="s">
        <v>45</v>
      </c>
      <c r="I18" s="51">
        <v>0.25</v>
      </c>
      <c r="J18" s="54" t="s">
        <v>82</v>
      </c>
      <c r="K18" s="51"/>
      <c r="L18" s="51"/>
      <c r="M18" s="51">
        <v>54</v>
      </c>
      <c r="N18" s="51">
        <v>0</v>
      </c>
      <c r="O18" s="51">
        <v>0</v>
      </c>
      <c r="P18" s="51">
        <v>24</v>
      </c>
      <c r="Q18" s="51">
        <v>0</v>
      </c>
      <c r="R18" s="51">
        <v>0</v>
      </c>
      <c r="S18" s="51">
        <v>17</v>
      </c>
      <c r="T18" s="51">
        <v>7</v>
      </c>
      <c r="U18" s="51">
        <v>30</v>
      </c>
      <c r="V18" s="51">
        <v>12</v>
      </c>
      <c r="W18" s="51"/>
      <c r="X18" s="55" t="s">
        <v>124</v>
      </c>
      <c r="Y18" s="51" t="s">
        <v>57</v>
      </c>
      <c r="Z18" s="51" t="s">
        <v>46</v>
      </c>
      <c r="AA18" s="51">
        <v>0</v>
      </c>
      <c r="AD18" s="40">
        <f>V18*I18</f>
        <v>3</v>
      </c>
    </row>
    <row r="19" spans="1:30" s="98" customFormat="1" ht="75" customHeight="1" x14ac:dyDescent="0.25">
      <c r="A19" s="92">
        <v>9</v>
      </c>
      <c r="B19" s="93" t="s">
        <v>71</v>
      </c>
      <c r="C19" s="93" t="s">
        <v>53</v>
      </c>
      <c r="D19" s="93" t="s">
        <v>125</v>
      </c>
      <c r="E19" s="93" t="s">
        <v>73</v>
      </c>
      <c r="F19" s="93" t="s">
        <v>126</v>
      </c>
      <c r="G19" s="93" t="s">
        <v>127</v>
      </c>
      <c r="H19" s="93" t="s">
        <v>45</v>
      </c>
      <c r="I19" s="93">
        <v>1</v>
      </c>
      <c r="J19" s="95" t="s">
        <v>82</v>
      </c>
      <c r="K19" s="93"/>
      <c r="L19" s="93"/>
      <c r="M19" s="93">
        <v>63</v>
      </c>
      <c r="N19" s="93">
        <v>0</v>
      </c>
      <c r="O19" s="93">
        <v>0</v>
      </c>
      <c r="P19" s="93">
        <v>63</v>
      </c>
      <c r="Q19" s="93">
        <v>0</v>
      </c>
      <c r="R19" s="93">
        <v>0</v>
      </c>
      <c r="S19" s="93">
        <v>1</v>
      </c>
      <c r="T19" s="93">
        <v>62</v>
      </c>
      <c r="U19" s="93">
        <v>0</v>
      </c>
      <c r="V19" s="93">
        <v>21</v>
      </c>
      <c r="W19" s="93"/>
      <c r="X19" s="96" t="s">
        <v>128</v>
      </c>
      <c r="Y19" s="97" t="s">
        <v>70</v>
      </c>
      <c r="Z19" s="97" t="s">
        <v>46</v>
      </c>
      <c r="AA19" s="93">
        <v>1</v>
      </c>
      <c r="AB19" s="98">
        <f>M19*I19</f>
        <v>63</v>
      </c>
      <c r="AD19" s="98">
        <f>V19*I19</f>
        <v>21</v>
      </c>
    </row>
    <row r="20" spans="1:30" ht="75" customHeight="1" x14ac:dyDescent="0.25">
      <c r="A20" s="49">
        <v>10</v>
      </c>
      <c r="B20" s="51" t="s">
        <v>47</v>
      </c>
      <c r="C20" s="51" t="s">
        <v>40</v>
      </c>
      <c r="D20" s="51" t="s">
        <v>129</v>
      </c>
      <c r="E20" s="51" t="s">
        <v>73</v>
      </c>
      <c r="F20" s="51" t="s">
        <v>130</v>
      </c>
      <c r="G20" s="51" t="s">
        <v>131</v>
      </c>
      <c r="H20" s="51" t="s">
        <v>45</v>
      </c>
      <c r="I20" s="51">
        <v>0.02</v>
      </c>
      <c r="J20" s="54" t="s">
        <v>82</v>
      </c>
      <c r="K20" s="51"/>
      <c r="L20" s="51"/>
      <c r="M20" s="51">
        <v>750</v>
      </c>
      <c r="N20" s="51">
        <v>0</v>
      </c>
      <c r="O20" s="51">
        <v>0</v>
      </c>
      <c r="P20" s="51">
        <v>750</v>
      </c>
      <c r="Q20" s="51">
        <v>0</v>
      </c>
      <c r="R20" s="51">
        <v>0</v>
      </c>
      <c r="S20" s="51">
        <v>0</v>
      </c>
      <c r="T20" s="51">
        <v>750</v>
      </c>
      <c r="U20" s="51">
        <v>0</v>
      </c>
      <c r="V20" s="51">
        <v>82</v>
      </c>
      <c r="W20" s="51"/>
      <c r="X20" s="55" t="s">
        <v>132</v>
      </c>
      <c r="Y20" s="60" t="s">
        <v>109</v>
      </c>
      <c r="Z20" s="51" t="s">
        <v>46</v>
      </c>
      <c r="AA20" s="51">
        <v>0</v>
      </c>
      <c r="AD20" s="98">
        <f t="shared" ref="AD20:AD25" si="0">V20*I20</f>
        <v>1.6400000000000001</v>
      </c>
    </row>
    <row r="21" spans="1:30" ht="75" customHeight="1" x14ac:dyDescent="0.25">
      <c r="A21" s="49">
        <v>11</v>
      </c>
      <c r="B21" s="51" t="s">
        <v>47</v>
      </c>
      <c r="C21" s="51" t="s">
        <v>40</v>
      </c>
      <c r="D21" s="51" t="s">
        <v>133</v>
      </c>
      <c r="E21" s="51" t="s">
        <v>73</v>
      </c>
      <c r="F21" s="51" t="s">
        <v>134</v>
      </c>
      <c r="G21" s="51" t="s">
        <v>135</v>
      </c>
      <c r="H21" s="51" t="s">
        <v>45</v>
      </c>
      <c r="I21" s="51">
        <v>0.02</v>
      </c>
      <c r="J21" s="54" t="s">
        <v>82</v>
      </c>
      <c r="K21" s="51"/>
      <c r="L21" s="51"/>
      <c r="M21" s="51">
        <v>750</v>
      </c>
      <c r="N21" s="51">
        <v>0</v>
      </c>
      <c r="O21" s="51">
        <v>0</v>
      </c>
      <c r="P21" s="51">
        <v>750</v>
      </c>
      <c r="Q21" s="51">
        <v>0</v>
      </c>
      <c r="R21" s="51">
        <v>0</v>
      </c>
      <c r="S21" s="51">
        <v>0</v>
      </c>
      <c r="T21" s="51">
        <v>750</v>
      </c>
      <c r="U21" s="51">
        <v>0</v>
      </c>
      <c r="V21" s="51">
        <v>82</v>
      </c>
      <c r="W21" s="51"/>
      <c r="X21" s="55" t="s">
        <v>136</v>
      </c>
      <c r="Y21" s="51" t="s">
        <v>109</v>
      </c>
      <c r="Z21" s="51" t="s">
        <v>46</v>
      </c>
      <c r="AA21" s="51">
        <v>0</v>
      </c>
      <c r="AD21" s="98">
        <f t="shared" si="0"/>
        <v>1.6400000000000001</v>
      </c>
    </row>
    <row r="22" spans="1:30" ht="75" customHeight="1" x14ac:dyDescent="0.25">
      <c r="A22" s="49">
        <v>12</v>
      </c>
      <c r="B22" s="51" t="s">
        <v>47</v>
      </c>
      <c r="C22" s="51" t="s">
        <v>40</v>
      </c>
      <c r="D22" s="51" t="s">
        <v>54</v>
      </c>
      <c r="E22" s="51" t="s">
        <v>42</v>
      </c>
      <c r="F22" s="51" t="s">
        <v>137</v>
      </c>
      <c r="G22" s="60" t="s">
        <v>138</v>
      </c>
      <c r="H22" s="51" t="s">
        <v>45</v>
      </c>
      <c r="I22" s="51">
        <v>1.833</v>
      </c>
      <c r="J22" s="54" t="s">
        <v>82</v>
      </c>
      <c r="K22" s="51"/>
      <c r="L22" s="51"/>
      <c r="M22" s="51">
        <v>27</v>
      </c>
      <c r="N22" s="51">
        <v>0</v>
      </c>
      <c r="O22" s="51">
        <v>0</v>
      </c>
      <c r="P22" s="51">
        <v>27</v>
      </c>
      <c r="Q22" s="51">
        <v>0</v>
      </c>
      <c r="R22" s="51">
        <v>0</v>
      </c>
      <c r="S22" s="51">
        <v>17</v>
      </c>
      <c r="T22" s="51">
        <v>10</v>
      </c>
      <c r="U22" s="51">
        <v>0</v>
      </c>
      <c r="V22" s="51">
        <v>6</v>
      </c>
      <c r="W22" s="51"/>
      <c r="X22" s="55" t="s">
        <v>139</v>
      </c>
      <c r="Y22" s="51" t="s">
        <v>109</v>
      </c>
      <c r="Z22" s="51" t="s">
        <v>46</v>
      </c>
      <c r="AA22" s="51">
        <v>0</v>
      </c>
      <c r="AD22" s="98">
        <f t="shared" si="0"/>
        <v>10.997999999999999</v>
      </c>
    </row>
    <row r="23" spans="1:30" ht="75" customHeight="1" x14ac:dyDescent="0.25">
      <c r="A23" s="49">
        <v>13</v>
      </c>
      <c r="B23" s="51" t="s">
        <v>71</v>
      </c>
      <c r="C23" s="51" t="s">
        <v>53</v>
      </c>
      <c r="D23" s="51" t="s">
        <v>140</v>
      </c>
      <c r="E23" s="51" t="s">
        <v>73</v>
      </c>
      <c r="F23" s="60" t="s">
        <v>141</v>
      </c>
      <c r="G23" s="60" t="s">
        <v>142</v>
      </c>
      <c r="H23" s="51" t="s">
        <v>45</v>
      </c>
      <c r="I23" s="52">
        <v>0.66600000000000004</v>
      </c>
      <c r="J23" s="51" t="s">
        <v>74</v>
      </c>
      <c r="K23" s="51"/>
      <c r="L23" s="51"/>
      <c r="M23" s="51">
        <v>43</v>
      </c>
      <c r="N23" s="51">
        <v>0</v>
      </c>
      <c r="O23" s="51">
        <v>0</v>
      </c>
      <c r="P23" s="51">
        <v>43</v>
      </c>
      <c r="Q23" s="51">
        <v>0</v>
      </c>
      <c r="R23" s="51">
        <v>0</v>
      </c>
      <c r="S23" s="51">
        <v>0</v>
      </c>
      <c r="T23" s="51">
        <v>43</v>
      </c>
      <c r="U23" s="51">
        <v>0</v>
      </c>
      <c r="V23" s="51">
        <v>29</v>
      </c>
      <c r="W23" s="51"/>
      <c r="X23" s="55" t="s">
        <v>143</v>
      </c>
      <c r="Y23" s="51" t="s">
        <v>109</v>
      </c>
      <c r="Z23" s="51" t="s">
        <v>46</v>
      </c>
      <c r="AA23" s="51">
        <v>0</v>
      </c>
      <c r="AD23" s="98">
        <f t="shared" si="0"/>
        <v>19.314</v>
      </c>
    </row>
    <row r="24" spans="1:30" ht="75" customHeight="1" x14ac:dyDescent="0.25">
      <c r="A24" s="49">
        <v>14</v>
      </c>
      <c r="B24" s="51" t="s">
        <v>47</v>
      </c>
      <c r="C24" s="51" t="s">
        <v>40</v>
      </c>
      <c r="D24" s="51" t="s">
        <v>129</v>
      </c>
      <c r="E24" s="51" t="s">
        <v>73</v>
      </c>
      <c r="F24" s="60" t="s">
        <v>144</v>
      </c>
      <c r="G24" s="60" t="s">
        <v>145</v>
      </c>
      <c r="H24" s="51" t="s">
        <v>45</v>
      </c>
      <c r="I24" s="51">
        <v>0.02</v>
      </c>
      <c r="J24" s="54" t="s">
        <v>82</v>
      </c>
      <c r="K24" s="51"/>
      <c r="L24" s="51"/>
      <c r="M24" s="51">
        <v>750</v>
      </c>
      <c r="N24" s="51">
        <v>0</v>
      </c>
      <c r="O24" s="51">
        <v>0</v>
      </c>
      <c r="P24" s="51">
        <v>750</v>
      </c>
      <c r="Q24" s="51">
        <v>0</v>
      </c>
      <c r="R24" s="51">
        <v>0</v>
      </c>
      <c r="S24" s="51">
        <v>0</v>
      </c>
      <c r="T24" s="51">
        <v>750</v>
      </c>
      <c r="U24" s="51">
        <v>0</v>
      </c>
      <c r="V24" s="51">
        <v>82</v>
      </c>
      <c r="W24" s="51"/>
      <c r="X24" s="55" t="s">
        <v>146</v>
      </c>
      <c r="Y24" s="60" t="s">
        <v>109</v>
      </c>
      <c r="Z24" s="51" t="s">
        <v>46</v>
      </c>
      <c r="AA24" s="51">
        <v>0</v>
      </c>
      <c r="AD24" s="98">
        <f t="shared" si="0"/>
        <v>1.6400000000000001</v>
      </c>
    </row>
    <row r="25" spans="1:30" s="100" customFormat="1" ht="75" customHeight="1" x14ac:dyDescent="0.25">
      <c r="A25" s="92">
        <v>15</v>
      </c>
      <c r="B25" s="93" t="s">
        <v>39</v>
      </c>
      <c r="C25" s="93" t="s">
        <v>147</v>
      </c>
      <c r="D25" s="93" t="s">
        <v>148</v>
      </c>
      <c r="E25" s="93" t="s">
        <v>42</v>
      </c>
      <c r="F25" s="93" t="s">
        <v>149</v>
      </c>
      <c r="G25" s="93" t="s">
        <v>150</v>
      </c>
      <c r="H25" s="93" t="s">
        <v>45</v>
      </c>
      <c r="I25" s="93">
        <v>0.33</v>
      </c>
      <c r="J25" s="95" t="s">
        <v>82</v>
      </c>
      <c r="K25" s="93"/>
      <c r="L25" s="93"/>
      <c r="M25" s="93">
        <v>44</v>
      </c>
      <c r="N25" s="93">
        <v>0</v>
      </c>
      <c r="O25" s="93">
        <v>0</v>
      </c>
      <c r="P25" s="93">
        <v>10</v>
      </c>
      <c r="Q25" s="93">
        <v>0</v>
      </c>
      <c r="R25" s="93">
        <v>0</v>
      </c>
      <c r="S25" s="93">
        <v>10</v>
      </c>
      <c r="T25" s="93">
        <v>0</v>
      </c>
      <c r="U25" s="93">
        <v>34</v>
      </c>
      <c r="V25" s="93">
        <v>33</v>
      </c>
      <c r="W25" s="93"/>
      <c r="X25" s="96" t="s">
        <v>151</v>
      </c>
      <c r="Y25" s="97" t="s">
        <v>70</v>
      </c>
      <c r="Z25" s="93" t="s">
        <v>46</v>
      </c>
      <c r="AA25" s="93">
        <v>1</v>
      </c>
      <c r="AB25" s="99">
        <f>M25*I25</f>
        <v>14.520000000000001</v>
      </c>
      <c r="AC25" s="99"/>
      <c r="AD25" s="98">
        <f t="shared" si="0"/>
        <v>10.89</v>
      </c>
    </row>
    <row r="26" spans="1:30" s="62" customFormat="1" x14ac:dyDescent="0.25">
      <c r="B26" s="62" t="s">
        <v>194</v>
      </c>
      <c r="C26" s="62">
        <v>10594</v>
      </c>
      <c r="AB26" s="61"/>
      <c r="AC26" s="61"/>
    </row>
    <row r="27" spans="1:30" s="62" customFormat="1" x14ac:dyDescent="0.25">
      <c r="M27" s="62">
        <f>M25+M19+M16+M15</f>
        <v>200</v>
      </c>
      <c r="AB27" s="61">
        <f>SUM(AB11:AB25)</f>
        <v>635.48900000000003</v>
      </c>
      <c r="AC27" s="61"/>
    </row>
    <row r="28" spans="1:30" s="62" customFormat="1" x14ac:dyDescent="0.25">
      <c r="B28" s="62" t="s">
        <v>195</v>
      </c>
      <c r="N28" s="62">
        <f>M27/C26</f>
        <v>1.8878610534264678E-2</v>
      </c>
      <c r="AA28" s="62">
        <f>AB27/C26</f>
        <v>5.9985746649046635E-2</v>
      </c>
      <c r="AB28" s="61"/>
      <c r="AC28" s="61"/>
    </row>
    <row r="29" spans="1:30" s="62" customFormat="1" x14ac:dyDescent="0.25">
      <c r="B29" s="62" t="s">
        <v>196</v>
      </c>
      <c r="N29" s="62">
        <f>N28+Февраль!L17</f>
        <v>2.5674910326599961E-2</v>
      </c>
      <c r="AA29" s="62">
        <f>AA28+Февраль!Z17</f>
        <v>9.6932131395129323E-2</v>
      </c>
      <c r="AB29" s="61"/>
      <c r="AC29" s="61"/>
    </row>
    <row r="30" spans="1:30" s="62" customFormat="1" x14ac:dyDescent="0.25">
      <c r="AB30" s="61"/>
      <c r="AC30" s="61"/>
    </row>
    <row r="31" spans="1:30" s="62" customFormat="1" x14ac:dyDescent="0.25">
      <c r="AB31" s="61"/>
      <c r="AC31" s="61"/>
    </row>
    <row r="32" spans="1:30" s="62" customFormat="1" x14ac:dyDescent="0.25"/>
    <row r="33" spans="14:28" s="62" customFormat="1" x14ac:dyDescent="0.25"/>
    <row r="34" spans="14:28" s="62" customFormat="1" x14ac:dyDescent="0.25"/>
    <row r="35" spans="14:28" s="62" customFormat="1" x14ac:dyDescent="0.25">
      <c r="N35" s="62">
        <f>M27+Февраль!M23</f>
        <v>272</v>
      </c>
      <c r="AB35" s="62">
        <f>AB27+Февраль!AB23</f>
        <v>1026.8990000000001</v>
      </c>
    </row>
    <row r="36" spans="14:28" s="62" customFormat="1" x14ac:dyDescent="0.25"/>
    <row r="37" spans="14:28" s="62" customFormat="1" x14ac:dyDescent="0.25"/>
    <row r="38" spans="14:28" s="62" customFormat="1" x14ac:dyDescent="0.25"/>
    <row r="39" spans="14:28" s="62" customFormat="1" x14ac:dyDescent="0.25"/>
    <row r="40" spans="14:28" s="62" customFormat="1" x14ac:dyDescent="0.25"/>
    <row r="41" spans="14:28" s="62" customFormat="1" x14ac:dyDescent="0.25"/>
    <row r="42" spans="14:28" s="62" customFormat="1" x14ac:dyDescent="0.25"/>
    <row r="43" spans="14:28" s="62" customFormat="1" x14ac:dyDescent="0.25"/>
    <row r="44" spans="14:28" s="62" customFormat="1" x14ac:dyDescent="0.25"/>
    <row r="45" spans="14:28" s="62" customFormat="1" x14ac:dyDescent="0.25"/>
    <row r="46" spans="14:28" s="62" customFormat="1" x14ac:dyDescent="0.25"/>
    <row r="47" spans="14:28" s="62" customFormat="1" x14ac:dyDescent="0.25"/>
    <row r="48" spans="14:28" s="62" customFormat="1" x14ac:dyDescent="0.25"/>
    <row r="49" s="62" customFormat="1" x14ac:dyDescent="0.25"/>
    <row r="50" s="62" customFormat="1" x14ac:dyDescent="0.25"/>
    <row r="51" s="62" customFormat="1" x14ac:dyDescent="0.25"/>
    <row r="52" s="62" customFormat="1" x14ac:dyDescent="0.25"/>
    <row r="53" s="62" customFormat="1" x14ac:dyDescent="0.25"/>
    <row r="54" s="62" customFormat="1" x14ac:dyDescent="0.25"/>
    <row r="55" s="62" customFormat="1" x14ac:dyDescent="0.25"/>
    <row r="56" s="62" customFormat="1" x14ac:dyDescent="0.25"/>
    <row r="57" s="62" customFormat="1" x14ac:dyDescent="0.25"/>
    <row r="58" s="62" customFormat="1" x14ac:dyDescent="0.25"/>
    <row r="59" s="62" customFormat="1" x14ac:dyDescent="0.25"/>
    <row r="60" s="62" customFormat="1" x14ac:dyDescent="0.25"/>
    <row r="61" s="62" customFormat="1" x14ac:dyDescent="0.25"/>
    <row r="62" s="62" customFormat="1" x14ac:dyDescent="0.25"/>
    <row r="63" s="62" customFormat="1" x14ac:dyDescent="0.25"/>
    <row r="64" s="62" customFormat="1" x14ac:dyDescent="0.25"/>
    <row r="65" s="62" customFormat="1" x14ac:dyDescent="0.25"/>
    <row r="66" s="62" customFormat="1" x14ac:dyDescent="0.25"/>
    <row r="67" s="62" customFormat="1" x14ac:dyDescent="0.25"/>
    <row r="68" s="62" customFormat="1" x14ac:dyDescent="0.25"/>
    <row r="69" s="62" customFormat="1" x14ac:dyDescent="0.25"/>
    <row r="70" s="62" customFormat="1" x14ac:dyDescent="0.25"/>
    <row r="71" s="62" customFormat="1" x14ac:dyDescent="0.25"/>
    <row r="72" s="62" customFormat="1" x14ac:dyDescent="0.25"/>
    <row r="73" s="62" customFormat="1" x14ac:dyDescent="0.25"/>
    <row r="74" s="62" customFormat="1" x14ac:dyDescent="0.25"/>
    <row r="75" s="62" customFormat="1" x14ac:dyDescent="0.25"/>
    <row r="76" s="62" customFormat="1" x14ac:dyDescent="0.25"/>
    <row r="77" s="62" customFormat="1" x14ac:dyDescent="0.25"/>
    <row r="78" s="62" customFormat="1" x14ac:dyDescent="0.25"/>
    <row r="79" s="62" customFormat="1" x14ac:dyDescent="0.25"/>
    <row r="80" s="62" customFormat="1" x14ac:dyDescent="0.25"/>
    <row r="81" s="62" customFormat="1" x14ac:dyDescent="0.25"/>
    <row r="82" s="62" customFormat="1" x14ac:dyDescent="0.25"/>
    <row r="83" s="62" customFormat="1" x14ac:dyDescent="0.25"/>
    <row r="84" s="62" customFormat="1" x14ac:dyDescent="0.25"/>
    <row r="85" s="62" customFormat="1" x14ac:dyDescent="0.25"/>
    <row r="86" s="62" customFormat="1" x14ac:dyDescent="0.25"/>
    <row r="87" s="62" customFormat="1" x14ac:dyDescent="0.25"/>
    <row r="88" s="62" customFormat="1" x14ac:dyDescent="0.25"/>
    <row r="89" s="62" customFormat="1" x14ac:dyDescent="0.25"/>
    <row r="90" s="62" customFormat="1" x14ac:dyDescent="0.25"/>
    <row r="91" s="62" customFormat="1" x14ac:dyDescent="0.25"/>
    <row r="92" s="62" customFormat="1" x14ac:dyDescent="0.25"/>
    <row r="93" s="62" customFormat="1" x14ac:dyDescent="0.25"/>
    <row r="94" s="62" customFormat="1" x14ac:dyDescent="0.25"/>
    <row r="95" s="62" customFormat="1" x14ac:dyDescent="0.25"/>
    <row r="96" s="62" customFormat="1" x14ac:dyDescent="0.25"/>
    <row r="97" s="62" customFormat="1" x14ac:dyDescent="0.25"/>
    <row r="98" s="62" customFormat="1" x14ac:dyDescent="0.25"/>
    <row r="99" s="62" customFormat="1" x14ac:dyDescent="0.25"/>
    <row r="100" s="62" customFormat="1" x14ac:dyDescent="0.25"/>
    <row r="101" s="62" customFormat="1" x14ac:dyDescent="0.25"/>
    <row r="102" s="62" customFormat="1" x14ac:dyDescent="0.25"/>
    <row r="103" s="62" customFormat="1" x14ac:dyDescent="0.25"/>
    <row r="104" s="62" customFormat="1" x14ac:dyDescent="0.25"/>
    <row r="105" s="62" customFormat="1" x14ac:dyDescent="0.25"/>
    <row r="106" s="62" customFormat="1" x14ac:dyDescent="0.25"/>
    <row r="107" s="62" customFormat="1" x14ac:dyDescent="0.25"/>
    <row r="108" s="62" customFormat="1" x14ac:dyDescent="0.25"/>
    <row r="109" s="62" customFormat="1" x14ac:dyDescent="0.25"/>
    <row r="110" s="62" customFormat="1" x14ac:dyDescent="0.25"/>
    <row r="111" s="62" customFormat="1" x14ac:dyDescent="0.25"/>
    <row r="112" s="62" customFormat="1" x14ac:dyDescent="0.25"/>
    <row r="113" s="62" customFormat="1" x14ac:dyDescent="0.25"/>
    <row r="114" s="62" customFormat="1" x14ac:dyDescent="0.25"/>
    <row r="115" s="62" customFormat="1" x14ac:dyDescent="0.25"/>
    <row r="116" s="62" customFormat="1" x14ac:dyDescent="0.25"/>
    <row r="117" s="62" customFormat="1" x14ac:dyDescent="0.25"/>
    <row r="118" s="62" customFormat="1" x14ac:dyDescent="0.25"/>
    <row r="119" s="62" customFormat="1" x14ac:dyDescent="0.25"/>
    <row r="120" s="62" customFormat="1" x14ac:dyDescent="0.25"/>
    <row r="121" s="62" customFormat="1" x14ac:dyDescent="0.25"/>
    <row r="122" s="62" customFormat="1" x14ac:dyDescent="0.25"/>
    <row r="123" s="62" customFormat="1" x14ac:dyDescent="0.25"/>
    <row r="124" s="62" customFormat="1" x14ac:dyDescent="0.25"/>
    <row r="125" s="62" customFormat="1" x14ac:dyDescent="0.25"/>
    <row r="126" s="62" customFormat="1" x14ac:dyDescent="0.25"/>
    <row r="127" s="62" customFormat="1" x14ac:dyDescent="0.25"/>
    <row r="128" s="62" customFormat="1" x14ac:dyDescent="0.25"/>
    <row r="129" s="62" customFormat="1" x14ac:dyDescent="0.25"/>
    <row r="130" s="62" customFormat="1" x14ac:dyDescent="0.25"/>
    <row r="131" s="62" customFormat="1" x14ac:dyDescent="0.25"/>
    <row r="132" s="62" customFormat="1" x14ac:dyDescent="0.25"/>
    <row r="133" s="62" customFormat="1" x14ac:dyDescent="0.25"/>
    <row r="134" s="62" customFormat="1" x14ac:dyDescent="0.25"/>
    <row r="135" s="62" customFormat="1" x14ac:dyDescent="0.25"/>
    <row r="136" s="62" customFormat="1" x14ac:dyDescent="0.25"/>
    <row r="137" s="62" customFormat="1" x14ac:dyDescent="0.25"/>
    <row r="138" s="62" customFormat="1" x14ac:dyDescent="0.25"/>
    <row r="139" s="62" customFormat="1" x14ac:dyDescent="0.25"/>
    <row r="140" s="62" customFormat="1" x14ac:dyDescent="0.25"/>
    <row r="141" s="62" customFormat="1" x14ac:dyDescent="0.25"/>
    <row r="142" s="62" customFormat="1" x14ac:dyDescent="0.25"/>
    <row r="143" s="62" customFormat="1" x14ac:dyDescent="0.25"/>
    <row r="144" s="62" customFormat="1" x14ac:dyDescent="0.25"/>
    <row r="145" s="62" customFormat="1" x14ac:dyDescent="0.25"/>
    <row r="146" s="62" customFormat="1" x14ac:dyDescent="0.25"/>
    <row r="147" s="62" customFormat="1" x14ac:dyDescent="0.25"/>
    <row r="148" s="62" customFormat="1" x14ac:dyDescent="0.25"/>
    <row r="149" s="62" customFormat="1" x14ac:dyDescent="0.25"/>
    <row r="150" s="62" customFormat="1" x14ac:dyDescent="0.25"/>
    <row r="151" s="62" customFormat="1" x14ac:dyDescent="0.25"/>
    <row r="152" s="62" customFormat="1" x14ac:dyDescent="0.25"/>
    <row r="153" s="62" customFormat="1" x14ac:dyDescent="0.25"/>
    <row r="154" s="62" customFormat="1" x14ac:dyDescent="0.25"/>
    <row r="155" s="62" customFormat="1" x14ac:dyDescent="0.25"/>
    <row r="156" s="62" customFormat="1" x14ac:dyDescent="0.25"/>
    <row r="157" s="62" customFormat="1" x14ac:dyDescent="0.25"/>
    <row r="158" s="62" customFormat="1" x14ac:dyDescent="0.25"/>
    <row r="159" s="62" customFormat="1" x14ac:dyDescent="0.25"/>
    <row r="160" s="62" customFormat="1" x14ac:dyDescent="0.25"/>
    <row r="161" s="62" customFormat="1" x14ac:dyDescent="0.25"/>
    <row r="162" s="62" customFormat="1" x14ac:dyDescent="0.25"/>
    <row r="163" s="62" customFormat="1" x14ac:dyDescent="0.25"/>
    <row r="164" s="62" customFormat="1" x14ac:dyDescent="0.25"/>
    <row r="165" s="62" customFormat="1" x14ac:dyDescent="0.25"/>
    <row r="166" s="62" customFormat="1" x14ac:dyDescent="0.25"/>
    <row r="167" s="62" customFormat="1" x14ac:dyDescent="0.25"/>
    <row r="168" s="62" customFormat="1" x14ac:dyDescent="0.25"/>
    <row r="169" s="62" customFormat="1" x14ac:dyDescent="0.25"/>
    <row r="170" s="62" customFormat="1" x14ac:dyDescent="0.25"/>
    <row r="171" s="62" customFormat="1" x14ac:dyDescent="0.25"/>
    <row r="172" s="62" customFormat="1" x14ac:dyDescent="0.25"/>
    <row r="173" s="62" customFormat="1" x14ac:dyDescent="0.25"/>
    <row r="174" s="62" customFormat="1" x14ac:dyDescent="0.25"/>
    <row r="175" s="62" customFormat="1" x14ac:dyDescent="0.25"/>
    <row r="176" s="62" customFormat="1" x14ac:dyDescent="0.25"/>
    <row r="177" s="62" customFormat="1" x14ac:dyDescent="0.25"/>
    <row r="178" s="62" customFormat="1" x14ac:dyDescent="0.25"/>
    <row r="179" s="62" customFormat="1" x14ac:dyDescent="0.25"/>
    <row r="180" s="62" customFormat="1" x14ac:dyDescent="0.25"/>
    <row r="181" s="62" customFormat="1" x14ac:dyDescent="0.25"/>
    <row r="182" s="62" customFormat="1" x14ac:dyDescent="0.25"/>
    <row r="183" s="62" customFormat="1" x14ac:dyDescent="0.25"/>
    <row r="184" s="62" customFormat="1" x14ac:dyDescent="0.25"/>
    <row r="185" s="62" customFormat="1" x14ac:dyDescent="0.25"/>
    <row r="186" s="62" customFormat="1" x14ac:dyDescent="0.25"/>
    <row r="187" s="62" customFormat="1" x14ac:dyDescent="0.25"/>
    <row r="188" s="62" customFormat="1" x14ac:dyDescent="0.25"/>
    <row r="189" s="62" customFormat="1" x14ac:dyDescent="0.25"/>
    <row r="190" s="62" customFormat="1" x14ac:dyDescent="0.25"/>
    <row r="191" s="62" customFormat="1" x14ac:dyDescent="0.25"/>
    <row r="192" s="62" customFormat="1" x14ac:dyDescent="0.25"/>
    <row r="193" s="62" customFormat="1" x14ac:dyDescent="0.25"/>
    <row r="194" s="62" customFormat="1" x14ac:dyDescent="0.25"/>
    <row r="195" s="62" customFormat="1" x14ac:dyDescent="0.25"/>
    <row r="196" s="62" customFormat="1" x14ac:dyDescent="0.25"/>
    <row r="197" s="62" customFormat="1" x14ac:dyDescent="0.25"/>
    <row r="198" s="62" customFormat="1" x14ac:dyDescent="0.25"/>
    <row r="199" s="62" customFormat="1" x14ac:dyDescent="0.25"/>
    <row r="200" s="62" customFormat="1" x14ac:dyDescent="0.25"/>
    <row r="201" s="62" customFormat="1" x14ac:dyDescent="0.25"/>
    <row r="202" s="62" customFormat="1" x14ac:dyDescent="0.25"/>
    <row r="203" s="62" customFormat="1" x14ac:dyDescent="0.25"/>
    <row r="204" s="62" customFormat="1" x14ac:dyDescent="0.25"/>
    <row r="205" s="62" customFormat="1" x14ac:dyDescent="0.25"/>
    <row r="206" s="62" customFormat="1" x14ac:dyDescent="0.25"/>
    <row r="207" s="62" customFormat="1" x14ac:dyDescent="0.25"/>
    <row r="208" s="62" customFormat="1" x14ac:dyDescent="0.25"/>
    <row r="209" s="62" customFormat="1" x14ac:dyDescent="0.25"/>
    <row r="210" s="62" customFormat="1" x14ac:dyDescent="0.25"/>
    <row r="211" s="62" customFormat="1" x14ac:dyDescent="0.25"/>
    <row r="212" s="62" customFormat="1" x14ac:dyDescent="0.25"/>
    <row r="213" s="62" customFormat="1" x14ac:dyDescent="0.25"/>
    <row r="214" s="62" customFormat="1" x14ac:dyDescent="0.25"/>
    <row r="215" s="62" customFormat="1" x14ac:dyDescent="0.25"/>
    <row r="216" s="62" customFormat="1" x14ac:dyDescent="0.25"/>
    <row r="217" s="62" customFormat="1" x14ac:dyDescent="0.25"/>
    <row r="218" s="62" customFormat="1" x14ac:dyDescent="0.25"/>
    <row r="219" s="62" customFormat="1" x14ac:dyDescent="0.25"/>
    <row r="220" s="62" customFormat="1" x14ac:dyDescent="0.25"/>
    <row r="221" s="62" customFormat="1" x14ac:dyDescent="0.25"/>
    <row r="222" s="62" customFormat="1" x14ac:dyDescent="0.25"/>
    <row r="223" s="62" customFormat="1" x14ac:dyDescent="0.25"/>
    <row r="224" s="62" customFormat="1" x14ac:dyDescent="0.25"/>
    <row r="225" s="62" customFormat="1" x14ac:dyDescent="0.25"/>
    <row r="226" s="62" customFormat="1" x14ac:dyDescent="0.25"/>
    <row r="227" s="62" customFormat="1" x14ac:dyDescent="0.25"/>
    <row r="228" s="62" customFormat="1" x14ac:dyDescent="0.25"/>
    <row r="229" s="62" customFormat="1" x14ac:dyDescent="0.25"/>
    <row r="230" s="62" customFormat="1" x14ac:dyDescent="0.25"/>
    <row r="231" s="62" customFormat="1" x14ac:dyDescent="0.25"/>
    <row r="232" s="62" customFormat="1" x14ac:dyDescent="0.25"/>
    <row r="233" s="62" customFormat="1" x14ac:dyDescent="0.25"/>
    <row r="234" s="62" customFormat="1" x14ac:dyDescent="0.25"/>
    <row r="235" s="62" customFormat="1" x14ac:dyDescent="0.25"/>
    <row r="236" s="62" customFormat="1" x14ac:dyDescent="0.25"/>
    <row r="237" s="62" customFormat="1" x14ac:dyDescent="0.25"/>
    <row r="238" s="62" customFormat="1" x14ac:dyDescent="0.25"/>
    <row r="239" s="62" customFormat="1" x14ac:dyDescent="0.25"/>
    <row r="240" s="62" customFormat="1" x14ac:dyDescent="0.25"/>
    <row r="241" s="62" customFormat="1" x14ac:dyDescent="0.25"/>
    <row r="242" s="62" customFormat="1" x14ac:dyDescent="0.25"/>
    <row r="243" s="62" customFormat="1" x14ac:dyDescent="0.25"/>
    <row r="244" s="62" customFormat="1" x14ac:dyDescent="0.25"/>
    <row r="245" s="62" customFormat="1" x14ac:dyDescent="0.25"/>
    <row r="246" s="62" customFormat="1" x14ac:dyDescent="0.25"/>
    <row r="247" s="62" customFormat="1" x14ac:dyDescent="0.25"/>
    <row r="248" s="62" customFormat="1" x14ac:dyDescent="0.25"/>
    <row r="249" s="62" customFormat="1" x14ac:dyDescent="0.25"/>
    <row r="250" s="62" customFormat="1" x14ac:dyDescent="0.25"/>
    <row r="251" s="62" customFormat="1" x14ac:dyDescent="0.25"/>
    <row r="252" s="62" customFormat="1" x14ac:dyDescent="0.25"/>
    <row r="253" s="62" customFormat="1" x14ac:dyDescent="0.25"/>
    <row r="254" s="62" customFormat="1" x14ac:dyDescent="0.25"/>
    <row r="255" s="62" customFormat="1" x14ac:dyDescent="0.25"/>
    <row r="256" s="62" customFormat="1" x14ac:dyDescent="0.25"/>
    <row r="257" s="62" customFormat="1" x14ac:dyDescent="0.25"/>
    <row r="258" s="62" customFormat="1" x14ac:dyDescent="0.25"/>
    <row r="259" s="62" customFormat="1" x14ac:dyDescent="0.25"/>
    <row r="260" s="62" customFormat="1" x14ac:dyDescent="0.25"/>
    <row r="261" s="62" customFormat="1" x14ac:dyDescent="0.25"/>
    <row r="262" s="62" customFormat="1" x14ac:dyDescent="0.25"/>
    <row r="263" s="62" customFormat="1" x14ac:dyDescent="0.25"/>
    <row r="264" s="62" customFormat="1" x14ac:dyDescent="0.25"/>
    <row r="265" s="62" customFormat="1" x14ac:dyDescent="0.25"/>
    <row r="266" s="62" customFormat="1" x14ac:dyDescent="0.25"/>
    <row r="267" s="62" customFormat="1" x14ac:dyDescent="0.25"/>
    <row r="268" s="62" customFormat="1" x14ac:dyDescent="0.25"/>
    <row r="269" s="62" customFormat="1" x14ac:dyDescent="0.25"/>
    <row r="270" s="62" customFormat="1" x14ac:dyDescent="0.25"/>
    <row r="271" s="62" customFormat="1" x14ac:dyDescent="0.25"/>
    <row r="272" s="62" customFormat="1" x14ac:dyDescent="0.25"/>
    <row r="273" s="62" customFormat="1" x14ac:dyDescent="0.25"/>
    <row r="274" s="62" customFormat="1" x14ac:dyDescent="0.25"/>
    <row r="275" s="62" customFormat="1" x14ac:dyDescent="0.25"/>
    <row r="276" s="62" customFormat="1" x14ac:dyDescent="0.25"/>
    <row r="277" s="62" customFormat="1" x14ac:dyDescent="0.25"/>
    <row r="278" s="62" customFormat="1" x14ac:dyDescent="0.25"/>
    <row r="279" s="62" customFormat="1" x14ac:dyDescent="0.25"/>
    <row r="280" s="62" customFormat="1" x14ac:dyDescent="0.25"/>
    <row r="281" s="62" customFormat="1" x14ac:dyDescent="0.25"/>
    <row r="282" s="62" customFormat="1" x14ac:dyDescent="0.25"/>
    <row r="283" s="62" customFormat="1" x14ac:dyDescent="0.25"/>
    <row r="284" s="62" customFormat="1" x14ac:dyDescent="0.25"/>
    <row r="285" s="62" customFormat="1" x14ac:dyDescent="0.25"/>
    <row r="286" s="62" customFormat="1" x14ac:dyDescent="0.25"/>
    <row r="287" s="62" customFormat="1" x14ac:dyDescent="0.25"/>
    <row r="288" s="62" customFormat="1" x14ac:dyDescent="0.25"/>
    <row r="289" s="62" customFormat="1" x14ac:dyDescent="0.25"/>
    <row r="290" s="62" customFormat="1" x14ac:dyDescent="0.25"/>
    <row r="291" s="62" customFormat="1" x14ac:dyDescent="0.25"/>
    <row r="292" s="62" customFormat="1" x14ac:dyDescent="0.25"/>
    <row r="293" s="62" customFormat="1" x14ac:dyDescent="0.25"/>
    <row r="294" s="62" customFormat="1" x14ac:dyDescent="0.25"/>
    <row r="295" s="62" customFormat="1" x14ac:dyDescent="0.25"/>
    <row r="296" s="62" customFormat="1" x14ac:dyDescent="0.25"/>
    <row r="297" s="62" customFormat="1" x14ac:dyDescent="0.25"/>
    <row r="298" s="62" customFormat="1" x14ac:dyDescent="0.25"/>
    <row r="299" s="62" customFormat="1" x14ac:dyDescent="0.25"/>
    <row r="300" s="62" customFormat="1" x14ac:dyDescent="0.25"/>
    <row r="301" s="62" customFormat="1" x14ac:dyDescent="0.25"/>
    <row r="302" s="62" customFormat="1" x14ac:dyDescent="0.25"/>
    <row r="303" s="62" customFormat="1" x14ac:dyDescent="0.25"/>
    <row r="304" s="62" customFormat="1" x14ac:dyDescent="0.25"/>
    <row r="305" s="62" customFormat="1" x14ac:dyDescent="0.25"/>
    <row r="306" s="62" customFormat="1" x14ac:dyDescent="0.25"/>
    <row r="307" s="62" customFormat="1" x14ac:dyDescent="0.25"/>
    <row r="308" s="62" customFormat="1" x14ac:dyDescent="0.25"/>
    <row r="309" s="62" customFormat="1" x14ac:dyDescent="0.25"/>
    <row r="310" s="62" customFormat="1" x14ac:dyDescent="0.25"/>
    <row r="311" s="62" customFormat="1" x14ac:dyDescent="0.25"/>
    <row r="312" s="62" customFormat="1" x14ac:dyDescent="0.25"/>
    <row r="313" s="62" customFormat="1" x14ac:dyDescent="0.25"/>
    <row r="314" s="62" customFormat="1" x14ac:dyDescent="0.25"/>
    <row r="315" s="62" customFormat="1" x14ac:dyDescent="0.25"/>
    <row r="316" s="62" customFormat="1" x14ac:dyDescent="0.25"/>
    <row r="317" s="62" customFormat="1" x14ac:dyDescent="0.25"/>
    <row r="318" s="62" customFormat="1" x14ac:dyDescent="0.25"/>
    <row r="319" s="62" customFormat="1" x14ac:dyDescent="0.25"/>
    <row r="320" s="62" customFormat="1" x14ac:dyDescent="0.25"/>
    <row r="321" s="62" customFormat="1" x14ac:dyDescent="0.25"/>
    <row r="322" s="62" customFormat="1" x14ac:dyDescent="0.25"/>
    <row r="323" s="62" customFormat="1" x14ac:dyDescent="0.25"/>
    <row r="324" s="62" customFormat="1" x14ac:dyDescent="0.25"/>
    <row r="325" s="62" customFormat="1" x14ac:dyDescent="0.25"/>
    <row r="326" s="62" customFormat="1" x14ac:dyDescent="0.25"/>
    <row r="327" s="62" customFormat="1" x14ac:dyDescent="0.25"/>
    <row r="328" s="62" customFormat="1" x14ac:dyDescent="0.25"/>
    <row r="329" s="62" customFormat="1" x14ac:dyDescent="0.25"/>
    <row r="330" s="62" customFormat="1" x14ac:dyDescent="0.25"/>
    <row r="331" s="62" customFormat="1" x14ac:dyDescent="0.25"/>
    <row r="332" s="62" customFormat="1" x14ac:dyDescent="0.25"/>
    <row r="333" s="62" customFormat="1" x14ac:dyDescent="0.25"/>
    <row r="334" s="62" customFormat="1" x14ac:dyDescent="0.25"/>
    <row r="335" s="62" customFormat="1" x14ac:dyDescent="0.25"/>
    <row r="336" s="62" customFormat="1" x14ac:dyDescent="0.25"/>
    <row r="337" s="62" customFormat="1" x14ac:dyDescent="0.25"/>
    <row r="338" s="62" customFormat="1" x14ac:dyDescent="0.25"/>
    <row r="339" s="62" customFormat="1" x14ac:dyDescent="0.25"/>
    <row r="340" s="62" customFormat="1" x14ac:dyDescent="0.25"/>
    <row r="341" s="62" customFormat="1" x14ac:dyDescent="0.25"/>
    <row r="342" s="62" customFormat="1" x14ac:dyDescent="0.25"/>
    <row r="343" s="62" customFormat="1" x14ac:dyDescent="0.25"/>
    <row r="344" s="62" customFormat="1" x14ac:dyDescent="0.25"/>
    <row r="345" s="62" customFormat="1" x14ac:dyDescent="0.25"/>
    <row r="346" s="62" customFormat="1" x14ac:dyDescent="0.25"/>
    <row r="347" s="62" customFormat="1" x14ac:dyDescent="0.25"/>
    <row r="348" s="62" customFormat="1" x14ac:dyDescent="0.25"/>
    <row r="349" s="62" customFormat="1" x14ac:dyDescent="0.25"/>
    <row r="350" s="62" customFormat="1" x14ac:dyDescent="0.25"/>
    <row r="351" s="62" customFormat="1" x14ac:dyDescent="0.25"/>
    <row r="352" s="62" customFormat="1" x14ac:dyDescent="0.25"/>
    <row r="353" s="62" customFormat="1" x14ac:dyDescent="0.25"/>
    <row r="354" s="62" customFormat="1" x14ac:dyDescent="0.25"/>
    <row r="355" s="62" customFormat="1" x14ac:dyDescent="0.25"/>
    <row r="356" s="62" customFormat="1" x14ac:dyDescent="0.25"/>
    <row r="357" s="62" customFormat="1" x14ac:dyDescent="0.25"/>
    <row r="358" s="62" customFormat="1" x14ac:dyDescent="0.25"/>
    <row r="359" s="62" customFormat="1" x14ac:dyDescent="0.25"/>
    <row r="360" s="62" customFormat="1" x14ac:dyDescent="0.25"/>
    <row r="361" s="62" customFormat="1" x14ac:dyDescent="0.25"/>
    <row r="362" s="62" customFormat="1" x14ac:dyDescent="0.25"/>
    <row r="363" s="62" customFormat="1" x14ac:dyDescent="0.25"/>
    <row r="364" s="62" customFormat="1" x14ac:dyDescent="0.25"/>
    <row r="365" s="62" customFormat="1" x14ac:dyDescent="0.25"/>
    <row r="366" s="62" customFormat="1" x14ac:dyDescent="0.25"/>
    <row r="367" s="62" customFormat="1" x14ac:dyDescent="0.25"/>
    <row r="368" s="62" customFormat="1" x14ac:dyDescent="0.25"/>
    <row r="369" s="62" customFormat="1" x14ac:dyDescent="0.25"/>
    <row r="370" s="62" customFormat="1" x14ac:dyDescent="0.25"/>
    <row r="371" s="62" customFormat="1" x14ac:dyDescent="0.25"/>
    <row r="372" s="62" customFormat="1" x14ac:dyDescent="0.25"/>
    <row r="373" s="62" customFormat="1" x14ac:dyDescent="0.25"/>
    <row r="374" s="62" customFormat="1" x14ac:dyDescent="0.25"/>
    <row r="375" s="62" customFormat="1" x14ac:dyDescent="0.25"/>
    <row r="376" s="62" customFormat="1" x14ac:dyDescent="0.25"/>
    <row r="377" s="62" customFormat="1" x14ac:dyDescent="0.25"/>
    <row r="378" s="62" customFormat="1" x14ac:dyDescent="0.25"/>
    <row r="379" s="62" customFormat="1" x14ac:dyDescent="0.25"/>
    <row r="380" s="62" customFormat="1" x14ac:dyDescent="0.25"/>
    <row r="381" s="62" customFormat="1" x14ac:dyDescent="0.25"/>
    <row r="382" s="62" customFormat="1" x14ac:dyDescent="0.25"/>
    <row r="383" s="62" customFormat="1" x14ac:dyDescent="0.25"/>
    <row r="384" s="62" customFormat="1" x14ac:dyDescent="0.25"/>
    <row r="385" s="62" customFormat="1" x14ac:dyDescent="0.25"/>
    <row r="386" s="62" customFormat="1" x14ac:dyDescent="0.25"/>
    <row r="387" s="62" customFormat="1" x14ac:dyDescent="0.25"/>
    <row r="388" s="62" customFormat="1" x14ac:dyDescent="0.25"/>
    <row r="389" s="62" customFormat="1" x14ac:dyDescent="0.25"/>
    <row r="390" s="62" customFormat="1" x14ac:dyDescent="0.25"/>
    <row r="391" s="62" customFormat="1" x14ac:dyDescent="0.25"/>
    <row r="392" s="62" customFormat="1" x14ac:dyDescent="0.25"/>
    <row r="393" s="62" customFormat="1" x14ac:dyDescent="0.25"/>
    <row r="394" s="62" customFormat="1" x14ac:dyDescent="0.25"/>
    <row r="395" s="62" customFormat="1" x14ac:dyDescent="0.25"/>
    <row r="396" s="62" customFormat="1" x14ac:dyDescent="0.25"/>
    <row r="397" s="62" customFormat="1" x14ac:dyDescent="0.25"/>
    <row r="398" s="62" customFormat="1" x14ac:dyDescent="0.25"/>
    <row r="399" s="62" customFormat="1" x14ac:dyDescent="0.25"/>
    <row r="400" s="62" customFormat="1" x14ac:dyDescent="0.25"/>
    <row r="401" s="62" customFormat="1" x14ac:dyDescent="0.25"/>
    <row r="402" s="62" customFormat="1" x14ac:dyDescent="0.25"/>
    <row r="403" s="62" customFormat="1" x14ac:dyDescent="0.25"/>
    <row r="404" s="62" customFormat="1" x14ac:dyDescent="0.25"/>
    <row r="405" s="62" customFormat="1" x14ac:dyDescent="0.25"/>
    <row r="406" s="62" customFormat="1" x14ac:dyDescent="0.25"/>
    <row r="407" s="62" customFormat="1" x14ac:dyDescent="0.25"/>
    <row r="408" s="62" customFormat="1" x14ac:dyDescent="0.25"/>
    <row r="409" s="62" customFormat="1" x14ac:dyDescent="0.25"/>
    <row r="410" s="62" customFormat="1" x14ac:dyDescent="0.25"/>
    <row r="411" s="62" customFormat="1" x14ac:dyDescent="0.25"/>
    <row r="412" s="62" customFormat="1" x14ac:dyDescent="0.25"/>
    <row r="413" s="62" customFormat="1" x14ac:dyDescent="0.25"/>
    <row r="414" s="62" customFormat="1" x14ac:dyDescent="0.25"/>
    <row r="415" s="62" customFormat="1" x14ac:dyDescent="0.25"/>
    <row r="416" s="62" customFormat="1" x14ac:dyDescent="0.25"/>
    <row r="417" s="62" customFormat="1" x14ac:dyDescent="0.25"/>
    <row r="418" s="62" customFormat="1" x14ac:dyDescent="0.25"/>
    <row r="419" s="62" customFormat="1" x14ac:dyDescent="0.25"/>
    <row r="420" s="62" customFormat="1" x14ac:dyDescent="0.25"/>
    <row r="421" s="62" customFormat="1" x14ac:dyDescent="0.25"/>
    <row r="422" s="62" customFormat="1" x14ac:dyDescent="0.25"/>
    <row r="423" s="62" customFormat="1" x14ac:dyDescent="0.25"/>
    <row r="424" s="62" customFormat="1" x14ac:dyDescent="0.25"/>
    <row r="425" s="62" customFormat="1" x14ac:dyDescent="0.25"/>
    <row r="426" s="62" customFormat="1" x14ac:dyDescent="0.25"/>
    <row r="427" s="62" customFormat="1" x14ac:dyDescent="0.25"/>
    <row r="428" s="62" customFormat="1" x14ac:dyDescent="0.25"/>
    <row r="429" s="62" customFormat="1" x14ac:dyDescent="0.25"/>
    <row r="430" s="62" customFormat="1" x14ac:dyDescent="0.25"/>
    <row r="431" s="62" customFormat="1" x14ac:dyDescent="0.25"/>
    <row r="432" s="62" customFormat="1" x14ac:dyDescent="0.25"/>
    <row r="433" s="62" customFormat="1" x14ac:dyDescent="0.25"/>
    <row r="434" s="62" customFormat="1" x14ac:dyDescent="0.25"/>
    <row r="435" s="62" customFormat="1" x14ac:dyDescent="0.25"/>
    <row r="436" s="62" customFormat="1" x14ac:dyDescent="0.25"/>
    <row r="437" s="62" customFormat="1" x14ac:dyDescent="0.25"/>
    <row r="438" s="62" customFormat="1" x14ac:dyDescent="0.25"/>
    <row r="439" s="62" customFormat="1" x14ac:dyDescent="0.25"/>
    <row r="440" s="62" customFormat="1" x14ac:dyDescent="0.25"/>
    <row r="441" s="62" customFormat="1" x14ac:dyDescent="0.25"/>
    <row r="442" s="62" customFormat="1" x14ac:dyDescent="0.25"/>
    <row r="443" s="62" customFormat="1" x14ac:dyDescent="0.25"/>
    <row r="444" s="62" customFormat="1" x14ac:dyDescent="0.25"/>
    <row r="445" s="62" customFormat="1" x14ac:dyDescent="0.25"/>
    <row r="446" s="62" customFormat="1" x14ac:dyDescent="0.25"/>
    <row r="447" s="62" customFormat="1" x14ac:dyDescent="0.25"/>
    <row r="448" s="62" customFormat="1" x14ac:dyDescent="0.25"/>
    <row r="449" s="62" customFormat="1" x14ac:dyDescent="0.25"/>
    <row r="450" s="62" customFormat="1" x14ac:dyDescent="0.25"/>
    <row r="451" s="62" customFormat="1" x14ac:dyDescent="0.25"/>
    <row r="452" s="62" customFormat="1" x14ac:dyDescent="0.25"/>
    <row r="453" s="62" customFormat="1" x14ac:dyDescent="0.25"/>
    <row r="454" s="62" customFormat="1" x14ac:dyDescent="0.25"/>
    <row r="455" s="62" customFormat="1" x14ac:dyDescent="0.25"/>
    <row r="456" s="62" customFormat="1" x14ac:dyDescent="0.25"/>
    <row r="457" s="62" customFormat="1" x14ac:dyDescent="0.25"/>
    <row r="458" s="62" customFormat="1" x14ac:dyDescent="0.25"/>
    <row r="459" s="62" customFormat="1" x14ac:dyDescent="0.25"/>
    <row r="460" s="62" customFormat="1" x14ac:dyDescent="0.25"/>
    <row r="461" s="62" customFormat="1" x14ac:dyDescent="0.25"/>
    <row r="462" s="62" customFormat="1" x14ac:dyDescent="0.25"/>
    <row r="463" s="62" customFormat="1" x14ac:dyDescent="0.25"/>
    <row r="464" s="62" customFormat="1" x14ac:dyDescent="0.25"/>
    <row r="465" s="62" customFormat="1" x14ac:dyDescent="0.25"/>
    <row r="466" s="62" customFormat="1" x14ac:dyDescent="0.25"/>
    <row r="467" s="62" customFormat="1" x14ac:dyDescent="0.25"/>
    <row r="468" s="62" customFormat="1" x14ac:dyDescent="0.25"/>
    <row r="469" s="62" customFormat="1" x14ac:dyDescent="0.25"/>
    <row r="470" s="62" customFormat="1" x14ac:dyDescent="0.25"/>
    <row r="471" s="62" customFormat="1" x14ac:dyDescent="0.25"/>
    <row r="472" s="62" customFormat="1" x14ac:dyDescent="0.25"/>
    <row r="473" s="62" customFormat="1" x14ac:dyDescent="0.25"/>
    <row r="474" s="62" customFormat="1" x14ac:dyDescent="0.25"/>
    <row r="475" s="62" customFormat="1" x14ac:dyDescent="0.25"/>
    <row r="476" s="62" customFormat="1" x14ac:dyDescent="0.25"/>
    <row r="477" s="62" customFormat="1" x14ac:dyDescent="0.25"/>
    <row r="478" s="62" customFormat="1" x14ac:dyDescent="0.25"/>
    <row r="479" s="62" customFormat="1" x14ac:dyDescent="0.25"/>
    <row r="480" s="62" customFormat="1" x14ac:dyDescent="0.25"/>
    <row r="481" s="62" customFormat="1" x14ac:dyDescent="0.25"/>
    <row r="482" s="62" customFormat="1" x14ac:dyDescent="0.25"/>
    <row r="483" s="62" customFormat="1" x14ac:dyDescent="0.25"/>
    <row r="484" s="62" customFormat="1" x14ac:dyDescent="0.25"/>
    <row r="485" s="62" customFormat="1" x14ac:dyDescent="0.25"/>
    <row r="486" s="62" customFormat="1" x14ac:dyDescent="0.25"/>
    <row r="487" s="62" customFormat="1" x14ac:dyDescent="0.25"/>
    <row r="488" s="62" customFormat="1" x14ac:dyDescent="0.25"/>
    <row r="489" s="62" customFormat="1" x14ac:dyDescent="0.25"/>
    <row r="490" s="62" customFormat="1" x14ac:dyDescent="0.25"/>
    <row r="491" s="62" customFormat="1" x14ac:dyDescent="0.25"/>
    <row r="492" s="62" customFormat="1" x14ac:dyDescent="0.25"/>
    <row r="493" s="62" customFormat="1" x14ac:dyDescent="0.25"/>
    <row r="494" s="62" customFormat="1" x14ac:dyDescent="0.25"/>
    <row r="495" s="62" customFormat="1" x14ac:dyDescent="0.25"/>
    <row r="496" s="62" customFormat="1" x14ac:dyDescent="0.25"/>
    <row r="497" s="62" customFormat="1" x14ac:dyDescent="0.25"/>
    <row r="498" s="62" customFormat="1" x14ac:dyDescent="0.25"/>
    <row r="499" s="62" customFormat="1" x14ac:dyDescent="0.25"/>
    <row r="500" s="62" customFormat="1" x14ac:dyDescent="0.25"/>
    <row r="501" s="62" customFormat="1" x14ac:dyDescent="0.25"/>
    <row r="502" s="62" customFormat="1" x14ac:dyDescent="0.25"/>
    <row r="503" s="62" customFormat="1" x14ac:dyDescent="0.25"/>
    <row r="504" s="62" customFormat="1" x14ac:dyDescent="0.25"/>
    <row r="505" s="62" customFormat="1" x14ac:dyDescent="0.25"/>
    <row r="506" s="62" customFormat="1" x14ac:dyDescent="0.25"/>
    <row r="507" s="62" customFormat="1" x14ac:dyDescent="0.25"/>
    <row r="508" s="62" customFormat="1" x14ac:dyDescent="0.25"/>
    <row r="509" s="62" customFormat="1" x14ac:dyDescent="0.25"/>
    <row r="510" s="62" customFormat="1" x14ac:dyDescent="0.25"/>
    <row r="511" s="62" customFormat="1" x14ac:dyDescent="0.25"/>
    <row r="512" s="62" customFormat="1" x14ac:dyDescent="0.25"/>
    <row r="513" s="62" customFormat="1" x14ac:dyDescent="0.25"/>
    <row r="514" s="62" customFormat="1" x14ac:dyDescent="0.25"/>
    <row r="515" s="62" customFormat="1" x14ac:dyDescent="0.25"/>
    <row r="516" s="62" customFormat="1" x14ac:dyDescent="0.25"/>
    <row r="517" s="62" customFormat="1" x14ac:dyDescent="0.25"/>
    <row r="518" s="62" customFormat="1" x14ac:dyDescent="0.25"/>
    <row r="519" s="62" customFormat="1" x14ac:dyDescent="0.25"/>
    <row r="520" s="62" customFormat="1" x14ac:dyDescent="0.25"/>
    <row r="521" s="62" customFormat="1" x14ac:dyDescent="0.25"/>
    <row r="522" s="62" customFormat="1" x14ac:dyDescent="0.25"/>
    <row r="523" s="62" customFormat="1" x14ac:dyDescent="0.25"/>
    <row r="524" s="62" customFormat="1" x14ac:dyDescent="0.25"/>
    <row r="525" s="62" customFormat="1" x14ac:dyDescent="0.25"/>
    <row r="526" s="62" customFormat="1" x14ac:dyDescent="0.25"/>
    <row r="527" s="62" customFormat="1" x14ac:dyDescent="0.25"/>
    <row r="528" s="62" customFormat="1" x14ac:dyDescent="0.25"/>
    <row r="529" s="62" customFormat="1" x14ac:dyDescent="0.25"/>
    <row r="530" s="62" customFormat="1" x14ac:dyDescent="0.25"/>
    <row r="531" s="62" customFormat="1" x14ac:dyDescent="0.25"/>
    <row r="532" s="62" customFormat="1" x14ac:dyDescent="0.25"/>
    <row r="533" s="62" customFormat="1" x14ac:dyDescent="0.25"/>
    <row r="534" s="62" customFormat="1" x14ac:dyDescent="0.25"/>
    <row r="535" s="62" customFormat="1" x14ac:dyDescent="0.25"/>
    <row r="536" s="62" customFormat="1" x14ac:dyDescent="0.25"/>
    <row r="537" s="62" customFormat="1" x14ac:dyDescent="0.25"/>
    <row r="538" s="62" customFormat="1" x14ac:dyDescent="0.25"/>
    <row r="539" s="62" customFormat="1" x14ac:dyDescent="0.25"/>
    <row r="540" s="62" customFormat="1" x14ac:dyDescent="0.25"/>
    <row r="541" s="62" customFormat="1" x14ac:dyDescent="0.25"/>
    <row r="542" s="62" customFormat="1" x14ac:dyDescent="0.25"/>
    <row r="543" s="62" customFormat="1" x14ac:dyDescent="0.25"/>
    <row r="544" s="62" customFormat="1" x14ac:dyDescent="0.25"/>
    <row r="545" s="62" customFormat="1" x14ac:dyDescent="0.25"/>
    <row r="546" s="62" customFormat="1" x14ac:dyDescent="0.25"/>
    <row r="547" s="62" customFormat="1" x14ac:dyDescent="0.25"/>
    <row r="548" s="62" customFormat="1" x14ac:dyDescent="0.25"/>
    <row r="549" s="62" customFormat="1" x14ac:dyDescent="0.25"/>
    <row r="550" s="62" customFormat="1" x14ac:dyDescent="0.25"/>
    <row r="551" s="62" customFormat="1" x14ac:dyDescent="0.25"/>
    <row r="552" s="62" customFormat="1" x14ac:dyDescent="0.25"/>
    <row r="553" s="62" customFormat="1" x14ac:dyDescent="0.25"/>
    <row r="554" s="62" customFormat="1" x14ac:dyDescent="0.25"/>
    <row r="555" s="62" customFormat="1" x14ac:dyDescent="0.25"/>
    <row r="556" s="62" customFormat="1" x14ac:dyDescent="0.25"/>
    <row r="557" s="62" customFormat="1" x14ac:dyDescent="0.25"/>
    <row r="558" s="62" customFormat="1" x14ac:dyDescent="0.25"/>
    <row r="559" s="62" customFormat="1" x14ac:dyDescent="0.25"/>
    <row r="560" s="62" customFormat="1" x14ac:dyDescent="0.25"/>
    <row r="561" s="62" customFormat="1" x14ac:dyDescent="0.25"/>
    <row r="562" s="62" customFormat="1" x14ac:dyDescent="0.25"/>
    <row r="563" s="62" customFormat="1" x14ac:dyDescent="0.25"/>
    <row r="564" s="62" customFormat="1" x14ac:dyDescent="0.25"/>
    <row r="565" s="62" customFormat="1" x14ac:dyDescent="0.25"/>
    <row r="566" s="62" customFormat="1" x14ac:dyDescent="0.25"/>
    <row r="567" s="62" customFormat="1" x14ac:dyDescent="0.25"/>
    <row r="568" s="62" customFormat="1" x14ac:dyDescent="0.25"/>
    <row r="569" s="62" customFormat="1" x14ac:dyDescent="0.25"/>
    <row r="570" s="62" customFormat="1" x14ac:dyDescent="0.25"/>
    <row r="571" s="62" customFormat="1" x14ac:dyDescent="0.25"/>
    <row r="572" s="62" customFormat="1" x14ac:dyDescent="0.25"/>
    <row r="573" s="62" customFormat="1" x14ac:dyDescent="0.25"/>
    <row r="574" s="62" customFormat="1" x14ac:dyDescent="0.25"/>
    <row r="575" s="62" customFormat="1" x14ac:dyDescent="0.25"/>
    <row r="576" s="62" customFormat="1" x14ac:dyDescent="0.25"/>
    <row r="577" s="62" customFormat="1" x14ac:dyDescent="0.25"/>
    <row r="578" s="62" customFormat="1" x14ac:dyDescent="0.25"/>
    <row r="579" s="62" customFormat="1" x14ac:dyDescent="0.25"/>
    <row r="580" s="62" customFormat="1" x14ac:dyDescent="0.25"/>
    <row r="581" s="62" customFormat="1" x14ac:dyDescent="0.25"/>
    <row r="582" s="62" customFormat="1" x14ac:dyDescent="0.25"/>
    <row r="583" s="62" customFormat="1" x14ac:dyDescent="0.25"/>
    <row r="584" s="62" customFormat="1" x14ac:dyDescent="0.25"/>
    <row r="585" s="62" customFormat="1" x14ac:dyDescent="0.25"/>
    <row r="586" s="62" customFormat="1" x14ac:dyDescent="0.25"/>
    <row r="587" s="62" customFormat="1" x14ac:dyDescent="0.25"/>
    <row r="588" s="62" customFormat="1" x14ac:dyDescent="0.25"/>
    <row r="589" s="62" customFormat="1" x14ac:dyDescent="0.25"/>
    <row r="590" s="62" customFormat="1" x14ac:dyDescent="0.25"/>
    <row r="591" s="62" customFormat="1" x14ac:dyDescent="0.25"/>
    <row r="592" s="62" customFormat="1" x14ac:dyDescent="0.25"/>
    <row r="593" s="62" customFormat="1" x14ac:dyDescent="0.25"/>
    <row r="594" s="62" customFormat="1" x14ac:dyDescent="0.25"/>
    <row r="595" s="62" customFormat="1" x14ac:dyDescent="0.25"/>
    <row r="596" s="62" customFormat="1" x14ac:dyDescent="0.25"/>
    <row r="597" s="62" customFormat="1" x14ac:dyDescent="0.25"/>
    <row r="598" s="62" customFormat="1" x14ac:dyDescent="0.25"/>
    <row r="599" s="62" customFormat="1" x14ac:dyDescent="0.25"/>
    <row r="600" s="62" customFormat="1" x14ac:dyDescent="0.25"/>
    <row r="601" s="62" customFormat="1" x14ac:dyDescent="0.25"/>
    <row r="602" s="62" customFormat="1" x14ac:dyDescent="0.25"/>
    <row r="603" s="62" customFormat="1" x14ac:dyDescent="0.25"/>
    <row r="604" s="62" customFormat="1" x14ac:dyDescent="0.25"/>
    <row r="605" s="62" customFormat="1" x14ac:dyDescent="0.25"/>
    <row r="606" s="62" customFormat="1" x14ac:dyDescent="0.25"/>
    <row r="607" s="62" customFormat="1" x14ac:dyDescent="0.25"/>
    <row r="608" s="62" customFormat="1" x14ac:dyDescent="0.25"/>
    <row r="609" s="62" customFormat="1" x14ac:dyDescent="0.25"/>
    <row r="610" s="62" customFormat="1" x14ac:dyDescent="0.25"/>
    <row r="611" s="62" customFormat="1" x14ac:dyDescent="0.25"/>
    <row r="612" s="62" customFormat="1" x14ac:dyDescent="0.25"/>
    <row r="613" s="62" customFormat="1" x14ac:dyDescent="0.25"/>
    <row r="614" s="62" customFormat="1" x14ac:dyDescent="0.25"/>
    <row r="615" s="62" customFormat="1" x14ac:dyDescent="0.25"/>
    <row r="616" s="62" customFormat="1" x14ac:dyDescent="0.25"/>
    <row r="617" s="62" customFormat="1" x14ac:dyDescent="0.25"/>
    <row r="618" s="62" customFormat="1" x14ac:dyDescent="0.25"/>
    <row r="619" s="62" customFormat="1" x14ac:dyDescent="0.25"/>
    <row r="620" s="62" customFormat="1" x14ac:dyDescent="0.25"/>
    <row r="621" s="62" customFormat="1" x14ac:dyDescent="0.25"/>
    <row r="622" s="62" customFormat="1" x14ac:dyDescent="0.25"/>
    <row r="623" s="62" customFormat="1" x14ac:dyDescent="0.25"/>
    <row r="624" s="62" customFormat="1" x14ac:dyDescent="0.25"/>
    <row r="625" s="62" customFormat="1" x14ac:dyDescent="0.25"/>
    <row r="626" s="62" customFormat="1" x14ac:dyDescent="0.25"/>
    <row r="627" s="62" customFormat="1" x14ac:dyDescent="0.25"/>
    <row r="628" s="62" customFormat="1" x14ac:dyDescent="0.25"/>
    <row r="629" s="62" customFormat="1" x14ac:dyDescent="0.25"/>
    <row r="630" s="62" customFormat="1" x14ac:dyDescent="0.25"/>
    <row r="631" s="62" customFormat="1" x14ac:dyDescent="0.25"/>
    <row r="632" s="62" customFormat="1" x14ac:dyDescent="0.25"/>
    <row r="633" s="62" customFormat="1" x14ac:dyDescent="0.25"/>
    <row r="634" s="62" customFormat="1" x14ac:dyDescent="0.25"/>
    <row r="635" s="62" customFormat="1" x14ac:dyDescent="0.25"/>
    <row r="636" s="62" customFormat="1" x14ac:dyDescent="0.25"/>
    <row r="637" s="62" customFormat="1" x14ac:dyDescent="0.25"/>
    <row r="638" s="62" customFormat="1" x14ac:dyDescent="0.25"/>
    <row r="639" s="62" customFormat="1" x14ac:dyDescent="0.25"/>
    <row r="640" s="62" customFormat="1" x14ac:dyDescent="0.25"/>
    <row r="641" s="62" customFormat="1" x14ac:dyDescent="0.25"/>
    <row r="642" s="62" customFormat="1" x14ac:dyDescent="0.25"/>
    <row r="643" s="62" customFormat="1" x14ac:dyDescent="0.25"/>
    <row r="644" s="62" customFormat="1" x14ac:dyDescent="0.25"/>
    <row r="645" s="62" customFormat="1" x14ac:dyDescent="0.25"/>
    <row r="646" s="62" customFormat="1" x14ac:dyDescent="0.25"/>
    <row r="647" s="62" customFormat="1" x14ac:dyDescent="0.25"/>
    <row r="648" s="62" customFormat="1" x14ac:dyDescent="0.25"/>
    <row r="649" s="62" customFormat="1" x14ac:dyDescent="0.25"/>
    <row r="650" s="62" customFormat="1" x14ac:dyDescent="0.25"/>
    <row r="651" s="62" customFormat="1" x14ac:dyDescent="0.25"/>
    <row r="652" s="62" customFormat="1" x14ac:dyDescent="0.25"/>
    <row r="653" s="62" customFormat="1" x14ac:dyDescent="0.25"/>
    <row r="654" s="62" customFormat="1" x14ac:dyDescent="0.25"/>
    <row r="655" s="62" customFormat="1" x14ac:dyDescent="0.25"/>
    <row r="656" s="62" customFormat="1" x14ac:dyDescent="0.25"/>
    <row r="657" s="62" customFormat="1" x14ac:dyDescent="0.25"/>
    <row r="658" s="62" customFormat="1" x14ac:dyDescent="0.25"/>
    <row r="659" s="62" customFormat="1" x14ac:dyDescent="0.25"/>
    <row r="660" s="62" customFormat="1" x14ac:dyDescent="0.25"/>
    <row r="661" s="62" customFormat="1" x14ac:dyDescent="0.25"/>
    <row r="662" s="62" customFormat="1" x14ac:dyDescent="0.25"/>
    <row r="663" s="62" customFormat="1" x14ac:dyDescent="0.25"/>
    <row r="664" s="62" customFormat="1" x14ac:dyDescent="0.25"/>
    <row r="665" s="62" customFormat="1" x14ac:dyDescent="0.25"/>
    <row r="666" s="62" customFormat="1" x14ac:dyDescent="0.25"/>
    <row r="667" s="62" customFormat="1" x14ac:dyDescent="0.25"/>
    <row r="668" s="62" customFormat="1" x14ac:dyDescent="0.25"/>
    <row r="669" s="62" customFormat="1" x14ac:dyDescent="0.25"/>
    <row r="670" s="62" customFormat="1" x14ac:dyDescent="0.25"/>
    <row r="671" s="62" customFormat="1" x14ac:dyDescent="0.25"/>
    <row r="672" s="62" customFormat="1" x14ac:dyDescent="0.25"/>
    <row r="673" s="62" customFormat="1" x14ac:dyDescent="0.25"/>
    <row r="674" s="62" customFormat="1" x14ac:dyDescent="0.25"/>
    <row r="675" s="62" customFormat="1" x14ac:dyDescent="0.25"/>
    <row r="676" s="62" customFormat="1" x14ac:dyDescent="0.25"/>
    <row r="677" s="62" customFormat="1" x14ac:dyDescent="0.25"/>
    <row r="678" s="62" customFormat="1" x14ac:dyDescent="0.25"/>
    <row r="679" s="62" customFormat="1" x14ac:dyDescent="0.25"/>
    <row r="680" s="62" customFormat="1" x14ac:dyDescent="0.25"/>
    <row r="681" s="62" customFormat="1" x14ac:dyDescent="0.25"/>
    <row r="682" s="62" customFormat="1" x14ac:dyDescent="0.25"/>
    <row r="683" s="62" customFormat="1" x14ac:dyDescent="0.25"/>
    <row r="684" s="62" customFormat="1" x14ac:dyDescent="0.25"/>
    <row r="685" s="62" customFormat="1" x14ac:dyDescent="0.25"/>
    <row r="686" s="62" customFormat="1" x14ac:dyDescent="0.25"/>
    <row r="687" s="62" customFormat="1" x14ac:dyDescent="0.25"/>
    <row r="688" s="62" customFormat="1" x14ac:dyDescent="0.25"/>
    <row r="689" s="62" customFormat="1" x14ac:dyDescent="0.25"/>
    <row r="690" s="62" customFormat="1" x14ac:dyDescent="0.25"/>
    <row r="691" s="62" customFormat="1" x14ac:dyDescent="0.25"/>
    <row r="692" s="62" customFormat="1" x14ac:dyDescent="0.25"/>
    <row r="693" s="62" customFormat="1" x14ac:dyDescent="0.25"/>
    <row r="694" s="62" customFormat="1" x14ac:dyDescent="0.25"/>
    <row r="695" s="62" customFormat="1" x14ac:dyDescent="0.25"/>
    <row r="696" s="62" customFormat="1" x14ac:dyDescent="0.25"/>
    <row r="697" s="62" customFormat="1" x14ac:dyDescent="0.25"/>
    <row r="698" s="62" customFormat="1" x14ac:dyDescent="0.25"/>
    <row r="699" s="62" customFormat="1" x14ac:dyDescent="0.25"/>
    <row r="700" s="62" customFormat="1" x14ac:dyDescent="0.25"/>
    <row r="701" s="62" customFormat="1" x14ac:dyDescent="0.25"/>
    <row r="702" s="62" customFormat="1" x14ac:dyDescent="0.25"/>
    <row r="703" s="62" customFormat="1" x14ac:dyDescent="0.25"/>
    <row r="704" s="62" customFormat="1" x14ac:dyDescent="0.25"/>
    <row r="705" s="62" customFormat="1" x14ac:dyDescent="0.25"/>
    <row r="706" s="62" customFormat="1" x14ac:dyDescent="0.25"/>
    <row r="707" s="62" customFormat="1" x14ac:dyDescent="0.25"/>
    <row r="708" s="62" customFormat="1" x14ac:dyDescent="0.25"/>
    <row r="709" s="62" customFormat="1" x14ac:dyDescent="0.25"/>
    <row r="710" s="62" customFormat="1" x14ac:dyDescent="0.25"/>
    <row r="711" s="62" customFormat="1" x14ac:dyDescent="0.25"/>
    <row r="712" s="62" customFormat="1" x14ac:dyDescent="0.25"/>
    <row r="713" s="62" customFormat="1" x14ac:dyDescent="0.25"/>
    <row r="714" s="62" customFormat="1" x14ac:dyDescent="0.25"/>
    <row r="715" s="62" customFormat="1" x14ac:dyDescent="0.25"/>
    <row r="716" s="62" customFormat="1" x14ac:dyDescent="0.25"/>
    <row r="717" s="62" customFormat="1" x14ac:dyDescent="0.25"/>
    <row r="718" s="62" customFormat="1" x14ac:dyDescent="0.25"/>
    <row r="719" s="62" customFormat="1" x14ac:dyDescent="0.25"/>
    <row r="720" s="62" customFormat="1" x14ac:dyDescent="0.25"/>
    <row r="721" s="62" customFormat="1" x14ac:dyDescent="0.25"/>
    <row r="722" s="62" customFormat="1" x14ac:dyDescent="0.25"/>
    <row r="723" s="62" customFormat="1" x14ac:dyDescent="0.25"/>
    <row r="724" s="62" customFormat="1" x14ac:dyDescent="0.25"/>
    <row r="725" s="62" customFormat="1" x14ac:dyDescent="0.25"/>
    <row r="726" s="62" customFormat="1" x14ac:dyDescent="0.25"/>
    <row r="727" s="62" customFormat="1" x14ac:dyDescent="0.25"/>
    <row r="728" s="62" customFormat="1" x14ac:dyDescent="0.25"/>
    <row r="729" s="62" customFormat="1" x14ac:dyDescent="0.25"/>
    <row r="730" s="62" customFormat="1" x14ac:dyDescent="0.25"/>
    <row r="731" s="62" customFormat="1" x14ac:dyDescent="0.25"/>
    <row r="732" s="62" customFormat="1" x14ac:dyDescent="0.25"/>
    <row r="733" s="62" customFormat="1" x14ac:dyDescent="0.25"/>
    <row r="734" s="62" customFormat="1" x14ac:dyDescent="0.25"/>
    <row r="735" s="62" customFormat="1" x14ac:dyDescent="0.25"/>
    <row r="736" s="62" customFormat="1" x14ac:dyDescent="0.25"/>
    <row r="737" s="62" customFormat="1" x14ac:dyDescent="0.25"/>
    <row r="738" s="62" customFormat="1" x14ac:dyDescent="0.25"/>
    <row r="739" s="62" customFormat="1" x14ac:dyDescent="0.25"/>
    <row r="740" s="62" customFormat="1" x14ac:dyDescent="0.25"/>
    <row r="741" s="62" customFormat="1" x14ac:dyDescent="0.25"/>
    <row r="742" s="62" customFormat="1" x14ac:dyDescent="0.25"/>
    <row r="743" s="62" customFormat="1" x14ac:dyDescent="0.25"/>
    <row r="744" s="62" customFormat="1" x14ac:dyDescent="0.25"/>
    <row r="745" s="62" customFormat="1" x14ac:dyDescent="0.25"/>
    <row r="746" s="62" customFormat="1" x14ac:dyDescent="0.25"/>
    <row r="747" s="62" customFormat="1" x14ac:dyDescent="0.25"/>
    <row r="748" s="62" customFormat="1" x14ac:dyDescent="0.25"/>
    <row r="749" s="62" customFormat="1" x14ac:dyDescent="0.25"/>
    <row r="750" s="62" customFormat="1" x14ac:dyDescent="0.25"/>
    <row r="751" s="62" customFormat="1" x14ac:dyDescent="0.25"/>
    <row r="752" s="62" customFormat="1" x14ac:dyDescent="0.25"/>
    <row r="753" s="62" customFormat="1" x14ac:dyDescent="0.25"/>
    <row r="754" s="62" customFormat="1" x14ac:dyDescent="0.25"/>
    <row r="755" s="62" customFormat="1" x14ac:dyDescent="0.25"/>
    <row r="756" s="62" customFormat="1" x14ac:dyDescent="0.25"/>
    <row r="757" s="62" customFormat="1" x14ac:dyDescent="0.25"/>
    <row r="758" s="62" customFormat="1" x14ac:dyDescent="0.25"/>
    <row r="759" s="62" customFormat="1" x14ac:dyDescent="0.25"/>
    <row r="760" s="62" customFormat="1" x14ac:dyDescent="0.25"/>
    <row r="761" s="62" customFormat="1" x14ac:dyDescent="0.25"/>
    <row r="762" s="62" customFormat="1" x14ac:dyDescent="0.25"/>
    <row r="763" s="62" customFormat="1" x14ac:dyDescent="0.25"/>
    <row r="764" s="62" customFormat="1" x14ac:dyDescent="0.25"/>
    <row r="765" s="62" customFormat="1" x14ac:dyDescent="0.25"/>
    <row r="766" s="62" customFormat="1" x14ac:dyDescent="0.25"/>
    <row r="767" s="62" customFormat="1" x14ac:dyDescent="0.25"/>
    <row r="768" s="62" customFormat="1" x14ac:dyDescent="0.25"/>
    <row r="769" s="62" customFormat="1" x14ac:dyDescent="0.25"/>
    <row r="770" s="62" customFormat="1" x14ac:dyDescent="0.25"/>
    <row r="771" s="62" customFormat="1" x14ac:dyDescent="0.25"/>
    <row r="772" s="62" customFormat="1" x14ac:dyDescent="0.25"/>
    <row r="773" s="62" customFormat="1" x14ac:dyDescent="0.25"/>
    <row r="774" s="62" customFormat="1" x14ac:dyDescent="0.25"/>
    <row r="775" s="62" customFormat="1" x14ac:dyDescent="0.25"/>
    <row r="776" s="62" customFormat="1" x14ac:dyDescent="0.25"/>
    <row r="777" s="62" customFormat="1" x14ac:dyDescent="0.25"/>
    <row r="778" s="62" customFormat="1" x14ac:dyDescent="0.25"/>
    <row r="779" s="62" customFormat="1" x14ac:dyDescent="0.25"/>
    <row r="780" s="62" customFormat="1" x14ac:dyDescent="0.25"/>
    <row r="781" s="62" customFormat="1" x14ac:dyDescent="0.25"/>
    <row r="782" s="62" customFormat="1" x14ac:dyDescent="0.25"/>
    <row r="783" s="62" customFormat="1" x14ac:dyDescent="0.25"/>
    <row r="784" s="62" customFormat="1" x14ac:dyDescent="0.25"/>
    <row r="785" s="62" customFormat="1" x14ac:dyDescent="0.25"/>
    <row r="786" s="62" customFormat="1" x14ac:dyDescent="0.25"/>
    <row r="787" s="62" customFormat="1" x14ac:dyDescent="0.25"/>
    <row r="788" s="62" customFormat="1" x14ac:dyDescent="0.25"/>
    <row r="789" s="62" customFormat="1" x14ac:dyDescent="0.25"/>
    <row r="790" s="62" customFormat="1" x14ac:dyDescent="0.25"/>
    <row r="791" s="62" customFormat="1" x14ac:dyDescent="0.25"/>
    <row r="792" s="62" customFormat="1" x14ac:dyDescent="0.25"/>
    <row r="793" s="62" customFormat="1" x14ac:dyDescent="0.25"/>
    <row r="794" s="62" customFormat="1" x14ac:dyDescent="0.25"/>
    <row r="795" s="62" customFormat="1" x14ac:dyDescent="0.25"/>
    <row r="796" s="62" customFormat="1" x14ac:dyDescent="0.25"/>
    <row r="797" s="62" customFormat="1" x14ac:dyDescent="0.25"/>
    <row r="798" s="62" customFormat="1" x14ac:dyDescent="0.25"/>
    <row r="799" s="62" customFormat="1" x14ac:dyDescent="0.25"/>
    <row r="800" s="62" customFormat="1" x14ac:dyDescent="0.25"/>
    <row r="801" s="62" customFormat="1" x14ac:dyDescent="0.25"/>
    <row r="802" s="62" customFormat="1" x14ac:dyDescent="0.25"/>
    <row r="803" s="62" customFormat="1" x14ac:dyDescent="0.25"/>
    <row r="804" s="62" customFormat="1" x14ac:dyDescent="0.25"/>
    <row r="805" s="62" customFormat="1" x14ac:dyDescent="0.25"/>
    <row r="806" s="62" customFormat="1" x14ac:dyDescent="0.25"/>
    <row r="807" s="62" customFormat="1" x14ac:dyDescent="0.25"/>
    <row r="808" s="62" customFormat="1" x14ac:dyDescent="0.25"/>
    <row r="809" s="62" customFormat="1" x14ac:dyDescent="0.25"/>
    <row r="810" s="62" customFormat="1" x14ac:dyDescent="0.25"/>
    <row r="811" s="62" customFormat="1" x14ac:dyDescent="0.25"/>
    <row r="812" s="62" customFormat="1" x14ac:dyDescent="0.25"/>
    <row r="813" s="62" customFormat="1" x14ac:dyDescent="0.25"/>
    <row r="814" s="62" customFormat="1" x14ac:dyDescent="0.25"/>
    <row r="815" s="62" customFormat="1" x14ac:dyDescent="0.25"/>
    <row r="816" s="62" customFormat="1" x14ac:dyDescent="0.25"/>
    <row r="817" s="62" customFormat="1" x14ac:dyDescent="0.25"/>
    <row r="818" s="62" customFormat="1" x14ac:dyDescent="0.25"/>
    <row r="819" s="62" customFormat="1" x14ac:dyDescent="0.25"/>
    <row r="820" s="62" customFormat="1" x14ac:dyDescent="0.25"/>
    <row r="821" s="62" customFormat="1" x14ac:dyDescent="0.25"/>
    <row r="822" s="62" customFormat="1" x14ac:dyDescent="0.25"/>
    <row r="823" s="62" customFormat="1" x14ac:dyDescent="0.25"/>
    <row r="824" s="62" customFormat="1" x14ac:dyDescent="0.25"/>
    <row r="825" s="62" customFormat="1" x14ac:dyDescent="0.25"/>
    <row r="826" s="62" customFormat="1" x14ac:dyDescent="0.25"/>
    <row r="827" s="62" customFormat="1" x14ac:dyDescent="0.25"/>
    <row r="828" s="62" customFormat="1" x14ac:dyDescent="0.25"/>
    <row r="829" s="62" customFormat="1" x14ac:dyDescent="0.25"/>
    <row r="830" s="62" customFormat="1" x14ac:dyDescent="0.25"/>
    <row r="831" s="62" customFormat="1" x14ac:dyDescent="0.25"/>
    <row r="832" s="62" customFormat="1" x14ac:dyDescent="0.25"/>
    <row r="833" s="62" customFormat="1" x14ac:dyDescent="0.25"/>
    <row r="834" s="62" customFormat="1" x14ac:dyDescent="0.25"/>
    <row r="835" s="62" customFormat="1" x14ac:dyDescent="0.25"/>
    <row r="836" s="62" customFormat="1" x14ac:dyDescent="0.25"/>
    <row r="837" s="62" customFormat="1" x14ac:dyDescent="0.25"/>
    <row r="838" s="62" customFormat="1" x14ac:dyDescent="0.25"/>
    <row r="839" s="62" customFormat="1" x14ac:dyDescent="0.25"/>
    <row r="840" s="62" customFormat="1" x14ac:dyDescent="0.25"/>
    <row r="841" s="62" customFormat="1" x14ac:dyDescent="0.25"/>
    <row r="842" s="62" customFormat="1" x14ac:dyDescent="0.25"/>
    <row r="843" s="62" customFormat="1" x14ac:dyDescent="0.25"/>
    <row r="844" s="62" customFormat="1" x14ac:dyDescent="0.25"/>
    <row r="845" s="62" customFormat="1" x14ac:dyDescent="0.25"/>
    <row r="846" s="62" customFormat="1" x14ac:dyDescent="0.25"/>
    <row r="847" s="62" customFormat="1" x14ac:dyDescent="0.25"/>
    <row r="848" s="62" customFormat="1" x14ac:dyDescent="0.25"/>
    <row r="849" s="62" customFormat="1" x14ac:dyDescent="0.25"/>
    <row r="850" s="62" customFormat="1" x14ac:dyDescent="0.25"/>
    <row r="851" s="62" customFormat="1" x14ac:dyDescent="0.25"/>
    <row r="852" s="62" customFormat="1" x14ac:dyDescent="0.25"/>
    <row r="853" s="62" customFormat="1" x14ac:dyDescent="0.25"/>
    <row r="854" s="62" customFormat="1" x14ac:dyDescent="0.25"/>
    <row r="855" s="62" customFormat="1" x14ac:dyDescent="0.25"/>
    <row r="856" s="62" customFormat="1" x14ac:dyDescent="0.25"/>
    <row r="857" s="62" customFormat="1" x14ac:dyDescent="0.25"/>
    <row r="858" s="62" customFormat="1" x14ac:dyDescent="0.25"/>
    <row r="859" s="62" customFormat="1" x14ac:dyDescent="0.25"/>
    <row r="860" s="62" customFormat="1" x14ac:dyDescent="0.25"/>
    <row r="861" s="62" customFormat="1" x14ac:dyDescent="0.25"/>
    <row r="862" s="62" customFormat="1" x14ac:dyDescent="0.25"/>
    <row r="863" s="62" customFormat="1" x14ac:dyDescent="0.25"/>
    <row r="864" s="62" customFormat="1" x14ac:dyDescent="0.25"/>
    <row r="865" s="62" customFormat="1" x14ac:dyDescent="0.25"/>
    <row r="866" s="62" customFormat="1" x14ac:dyDescent="0.25"/>
    <row r="867" s="62" customFormat="1" x14ac:dyDescent="0.25"/>
    <row r="868" s="62" customFormat="1" x14ac:dyDescent="0.25"/>
    <row r="869" s="62" customFormat="1" x14ac:dyDescent="0.25"/>
    <row r="870" s="62" customFormat="1" x14ac:dyDescent="0.25"/>
    <row r="871" s="62" customFormat="1" x14ac:dyDescent="0.25"/>
    <row r="872" s="62" customFormat="1" x14ac:dyDescent="0.25"/>
    <row r="873" s="62" customFormat="1" x14ac:dyDescent="0.25"/>
    <row r="874" s="62" customFormat="1" x14ac:dyDescent="0.25"/>
    <row r="875" s="62" customFormat="1" x14ac:dyDescent="0.25"/>
    <row r="876" s="62" customFormat="1" x14ac:dyDescent="0.25"/>
    <row r="877" s="62" customFormat="1" x14ac:dyDescent="0.25"/>
    <row r="878" s="62" customFormat="1" x14ac:dyDescent="0.25"/>
    <row r="879" s="62" customFormat="1" x14ac:dyDescent="0.25"/>
    <row r="880" s="62" customFormat="1" x14ac:dyDescent="0.25"/>
    <row r="881" s="62" customFormat="1" x14ac:dyDescent="0.25"/>
    <row r="882" s="62" customFormat="1" x14ac:dyDescent="0.25"/>
    <row r="883" s="62" customFormat="1" x14ac:dyDescent="0.25"/>
    <row r="884" s="62" customFormat="1" x14ac:dyDescent="0.25"/>
    <row r="885" s="62" customFormat="1" x14ac:dyDescent="0.25"/>
    <row r="886" s="62" customFormat="1" x14ac:dyDescent="0.25"/>
    <row r="887" s="62" customFormat="1" x14ac:dyDescent="0.25"/>
    <row r="888" s="62" customFormat="1" x14ac:dyDescent="0.25"/>
    <row r="889" s="62" customFormat="1" x14ac:dyDescent="0.25"/>
    <row r="890" s="62" customFormat="1" x14ac:dyDescent="0.25"/>
    <row r="891" s="62" customFormat="1" x14ac:dyDescent="0.25"/>
    <row r="892" s="62" customFormat="1" x14ac:dyDescent="0.25"/>
    <row r="893" s="62" customFormat="1" x14ac:dyDescent="0.25"/>
    <row r="894" s="62" customFormat="1" x14ac:dyDescent="0.25"/>
    <row r="895" s="62" customFormat="1" x14ac:dyDescent="0.25"/>
    <row r="896" s="62" customFormat="1" x14ac:dyDescent="0.25"/>
    <row r="897" s="62" customFormat="1" x14ac:dyDescent="0.25"/>
    <row r="898" s="62" customFormat="1" x14ac:dyDescent="0.25"/>
    <row r="899" s="62" customFormat="1" x14ac:dyDescent="0.25"/>
    <row r="900" s="62" customFormat="1" x14ac:dyDescent="0.25"/>
    <row r="901" s="62" customFormat="1" x14ac:dyDescent="0.25"/>
    <row r="902" s="62" customFormat="1" x14ac:dyDescent="0.25"/>
    <row r="903" s="62" customFormat="1" x14ac:dyDescent="0.25"/>
    <row r="904" s="62" customFormat="1" x14ac:dyDescent="0.25"/>
    <row r="905" s="62" customFormat="1" x14ac:dyDescent="0.25"/>
    <row r="906" s="62" customFormat="1" x14ac:dyDescent="0.25"/>
    <row r="907" s="62" customFormat="1" x14ac:dyDescent="0.25"/>
    <row r="908" s="62" customFormat="1" x14ac:dyDescent="0.25"/>
    <row r="909" s="62" customFormat="1" x14ac:dyDescent="0.25"/>
    <row r="910" s="62" customFormat="1" x14ac:dyDescent="0.25"/>
    <row r="911" s="62" customFormat="1" x14ac:dyDescent="0.25"/>
    <row r="912" s="62" customFormat="1" x14ac:dyDescent="0.25"/>
    <row r="913" s="62" customFormat="1" x14ac:dyDescent="0.25"/>
    <row r="914" s="62" customFormat="1" x14ac:dyDescent="0.25"/>
    <row r="915" s="62" customFormat="1" x14ac:dyDescent="0.25"/>
    <row r="916" s="62" customFormat="1" x14ac:dyDescent="0.25"/>
    <row r="917" s="62" customFormat="1" x14ac:dyDescent="0.25"/>
    <row r="918" s="62" customFormat="1" x14ac:dyDescent="0.25"/>
    <row r="919" s="62" customFormat="1" x14ac:dyDescent="0.25"/>
    <row r="920" s="62" customFormat="1" x14ac:dyDescent="0.25"/>
    <row r="921" s="62" customFormat="1" x14ac:dyDescent="0.25"/>
    <row r="922" s="62" customFormat="1" x14ac:dyDescent="0.25"/>
    <row r="923" s="62" customFormat="1" x14ac:dyDescent="0.25"/>
    <row r="924" s="62" customFormat="1" x14ac:dyDescent="0.25"/>
    <row r="925" s="62" customFormat="1" x14ac:dyDescent="0.25"/>
    <row r="926" s="62" customFormat="1" x14ac:dyDescent="0.25"/>
    <row r="927" s="62" customFormat="1" x14ac:dyDescent="0.25"/>
    <row r="928" s="62" customFormat="1" x14ac:dyDescent="0.25"/>
    <row r="929" s="62" customFormat="1" x14ac:dyDescent="0.25"/>
    <row r="930" s="62" customFormat="1" x14ac:dyDescent="0.25"/>
    <row r="931" s="62" customFormat="1" x14ac:dyDescent="0.25"/>
    <row r="932" s="62" customFormat="1" x14ac:dyDescent="0.25"/>
    <row r="933" s="62" customFormat="1" x14ac:dyDescent="0.25"/>
    <row r="934" s="62" customFormat="1" x14ac:dyDescent="0.25"/>
    <row r="935" s="62" customFormat="1" x14ac:dyDescent="0.25"/>
    <row r="936" s="62" customFormat="1" x14ac:dyDescent="0.25"/>
    <row r="937" s="62" customFormat="1" x14ac:dyDescent="0.25"/>
    <row r="938" s="62" customFormat="1" x14ac:dyDescent="0.25"/>
    <row r="939" s="62" customFormat="1" x14ac:dyDescent="0.25"/>
    <row r="940" s="62" customFormat="1" x14ac:dyDescent="0.25"/>
    <row r="941" s="62" customFormat="1" x14ac:dyDescent="0.25"/>
    <row r="942" s="62" customFormat="1" x14ac:dyDescent="0.25"/>
    <row r="943" s="62" customFormat="1" x14ac:dyDescent="0.25"/>
    <row r="944" s="62" customFormat="1" x14ac:dyDescent="0.25"/>
    <row r="945" s="62" customFormat="1" x14ac:dyDescent="0.25"/>
    <row r="946" s="62" customFormat="1" x14ac:dyDescent="0.25"/>
    <row r="947" s="62" customFormat="1" x14ac:dyDescent="0.25"/>
    <row r="948" s="62" customFormat="1" x14ac:dyDescent="0.25"/>
    <row r="949" s="62" customFormat="1" x14ac:dyDescent="0.25"/>
    <row r="950" s="62" customFormat="1" x14ac:dyDescent="0.25"/>
    <row r="951" s="62" customFormat="1" x14ac:dyDescent="0.25"/>
    <row r="952" s="62" customFormat="1" x14ac:dyDescent="0.25"/>
    <row r="953" s="62" customFormat="1" x14ac:dyDescent="0.25"/>
    <row r="954" s="62" customFormat="1" x14ac:dyDescent="0.25"/>
    <row r="955" s="62" customFormat="1" x14ac:dyDescent="0.25"/>
    <row r="956" s="62" customFormat="1" x14ac:dyDescent="0.25"/>
    <row r="957" s="62" customFormat="1" x14ac:dyDescent="0.25"/>
    <row r="958" s="62" customFormat="1" x14ac:dyDescent="0.25"/>
    <row r="959" s="62" customFormat="1" x14ac:dyDescent="0.25"/>
    <row r="960" s="62" customFormat="1" x14ac:dyDescent="0.25"/>
    <row r="961" s="62" customFormat="1" x14ac:dyDescent="0.25"/>
    <row r="962" s="62" customFormat="1" x14ac:dyDescent="0.25"/>
    <row r="963" s="62" customFormat="1" x14ac:dyDescent="0.25"/>
    <row r="964" s="62" customFormat="1" x14ac:dyDescent="0.25"/>
    <row r="965" s="62" customFormat="1" x14ac:dyDescent="0.25"/>
    <row r="966" s="62" customFormat="1" x14ac:dyDescent="0.25"/>
    <row r="967" s="62" customFormat="1" x14ac:dyDescent="0.25"/>
    <row r="968" s="62" customFormat="1" x14ac:dyDescent="0.25"/>
    <row r="969" s="62" customFormat="1" x14ac:dyDescent="0.25"/>
    <row r="970" s="62" customFormat="1" x14ac:dyDescent="0.25"/>
    <row r="971" s="62" customFormat="1" x14ac:dyDescent="0.25"/>
    <row r="972" s="62" customFormat="1" x14ac:dyDescent="0.25"/>
    <row r="973" s="62" customFormat="1" x14ac:dyDescent="0.25"/>
    <row r="974" s="62" customFormat="1" x14ac:dyDescent="0.25"/>
    <row r="975" s="62" customFormat="1" x14ac:dyDescent="0.25"/>
    <row r="976" s="62" customFormat="1" x14ac:dyDescent="0.25"/>
    <row r="977" s="62" customFormat="1" x14ac:dyDescent="0.25"/>
    <row r="978" s="62" customFormat="1" x14ac:dyDescent="0.25"/>
    <row r="979" s="62" customFormat="1" x14ac:dyDescent="0.25"/>
    <row r="980" s="62" customFormat="1" x14ac:dyDescent="0.25"/>
    <row r="981" s="62" customFormat="1" x14ac:dyDescent="0.25"/>
    <row r="982" s="62" customFormat="1" x14ac:dyDescent="0.25"/>
    <row r="983" s="62" customFormat="1" x14ac:dyDescent="0.25"/>
    <row r="984" s="62" customFormat="1" x14ac:dyDescent="0.25"/>
    <row r="985" s="62" customFormat="1" x14ac:dyDescent="0.25"/>
    <row r="986" s="62" customFormat="1" x14ac:dyDescent="0.25"/>
    <row r="987" s="62" customFormat="1" x14ac:dyDescent="0.25"/>
    <row r="988" s="62" customFormat="1" x14ac:dyDescent="0.25"/>
    <row r="989" s="62" customFormat="1" x14ac:dyDescent="0.25"/>
    <row r="990" s="62" customFormat="1" x14ac:dyDescent="0.25"/>
    <row r="991" s="62" customFormat="1" x14ac:dyDescent="0.25"/>
    <row r="992" s="62" customFormat="1" x14ac:dyDescent="0.25"/>
    <row r="993" s="62" customFormat="1" x14ac:dyDescent="0.25"/>
    <row r="994" s="62" customFormat="1" x14ac:dyDescent="0.25"/>
    <row r="995" s="62" customFormat="1" x14ac:dyDescent="0.25"/>
    <row r="996" s="62" customFormat="1" x14ac:dyDescent="0.25"/>
    <row r="997" s="62" customFormat="1" x14ac:dyDescent="0.25"/>
    <row r="998" s="62" customFormat="1" x14ac:dyDescent="0.25"/>
    <row r="999" s="62" customFormat="1" x14ac:dyDescent="0.25"/>
    <row r="1000" s="62" customFormat="1" x14ac:dyDescent="0.25"/>
    <row r="1001" s="62" customFormat="1" x14ac:dyDescent="0.25"/>
    <row r="1002" s="62" customFormat="1" x14ac:dyDescent="0.25"/>
    <row r="1003" s="62" customFormat="1" x14ac:dyDescent="0.25"/>
    <row r="1004" s="62" customFormat="1" x14ac:dyDescent="0.25"/>
    <row r="1005" s="62" customFormat="1" x14ac:dyDescent="0.25"/>
    <row r="1006" s="62" customFormat="1" x14ac:dyDescent="0.25"/>
    <row r="1007" s="62" customFormat="1" x14ac:dyDescent="0.25"/>
    <row r="1008" s="62" customFormat="1" x14ac:dyDescent="0.25"/>
    <row r="1009" s="62" customFormat="1" x14ac:dyDescent="0.25"/>
    <row r="1010" s="62" customFormat="1" x14ac:dyDescent="0.25"/>
    <row r="1011" s="62" customFormat="1" x14ac:dyDescent="0.25"/>
    <row r="1012" s="62" customFormat="1" x14ac:dyDescent="0.25"/>
    <row r="1013" s="62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</mergeCells>
  <pageMargins left="0.15" right="0.15" top="0.6" bottom="0.02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06"/>
  <sheetViews>
    <sheetView showRuler="0" topLeftCell="A11" zoomScale="53" zoomScaleNormal="53" workbookViewId="0">
      <selection activeCell="AB23" sqref="AB15:AB23"/>
    </sheetView>
  </sheetViews>
  <sheetFormatPr defaultRowHeight="16.5" x14ac:dyDescent="0.3"/>
  <cols>
    <col min="1" max="1" width="9.140625" style="66"/>
    <col min="2" max="2" width="18.28515625" style="66" customWidth="1"/>
    <col min="3" max="3" width="7.28515625" style="66" customWidth="1"/>
    <col min="4" max="4" width="18.42578125" style="66" customWidth="1"/>
    <col min="5" max="5" width="9.140625" style="66"/>
    <col min="6" max="6" width="18.28515625" style="66" customWidth="1"/>
    <col min="7" max="7" width="16.140625" style="66" customWidth="1"/>
    <col min="8" max="9" width="9.140625" style="66"/>
    <col min="10" max="11" width="9.140625" style="64"/>
    <col min="12" max="12" width="12.5703125" style="64" bestFit="1" customWidth="1"/>
    <col min="13" max="23" width="9.140625" style="64"/>
    <col min="24" max="24" width="10.140625" style="64" customWidth="1"/>
    <col min="25" max="26" width="9.140625" style="64"/>
    <col min="27" max="27" width="11.42578125" style="64" bestFit="1" customWidth="1"/>
    <col min="28" max="257" width="9.140625" style="64"/>
    <col min="258" max="258" width="18.28515625" style="64" customWidth="1"/>
    <col min="259" max="259" width="7.28515625" style="64" customWidth="1"/>
    <col min="260" max="260" width="18.42578125" style="64" customWidth="1"/>
    <col min="261" max="261" width="9.140625" style="64"/>
    <col min="262" max="262" width="18.28515625" style="64" customWidth="1"/>
    <col min="263" max="263" width="16.140625" style="64" customWidth="1"/>
    <col min="264" max="279" width="9.140625" style="64"/>
    <col min="280" max="280" width="10.140625" style="64" customWidth="1"/>
    <col min="281" max="513" width="9.140625" style="64"/>
    <col min="514" max="514" width="18.28515625" style="64" customWidth="1"/>
    <col min="515" max="515" width="7.28515625" style="64" customWidth="1"/>
    <col min="516" max="516" width="18.42578125" style="64" customWidth="1"/>
    <col min="517" max="517" width="9.140625" style="64"/>
    <col min="518" max="518" width="18.28515625" style="64" customWidth="1"/>
    <col min="519" max="519" width="16.140625" style="64" customWidth="1"/>
    <col min="520" max="535" width="9.140625" style="64"/>
    <col min="536" max="536" width="10.140625" style="64" customWidth="1"/>
    <col min="537" max="769" width="9.140625" style="64"/>
    <col min="770" max="770" width="18.28515625" style="64" customWidth="1"/>
    <col min="771" max="771" width="7.28515625" style="64" customWidth="1"/>
    <col min="772" max="772" width="18.42578125" style="64" customWidth="1"/>
    <col min="773" max="773" width="9.140625" style="64"/>
    <col min="774" max="774" width="18.28515625" style="64" customWidth="1"/>
    <col min="775" max="775" width="16.140625" style="64" customWidth="1"/>
    <col min="776" max="791" width="9.140625" style="64"/>
    <col min="792" max="792" width="10.140625" style="64" customWidth="1"/>
    <col min="793" max="1025" width="9.140625" style="64"/>
    <col min="1026" max="1026" width="18.28515625" style="64" customWidth="1"/>
    <col min="1027" max="1027" width="7.28515625" style="64" customWidth="1"/>
    <col min="1028" max="1028" width="18.42578125" style="64" customWidth="1"/>
    <col min="1029" max="1029" width="9.140625" style="64"/>
    <col min="1030" max="1030" width="18.28515625" style="64" customWidth="1"/>
    <col min="1031" max="1031" width="16.140625" style="64" customWidth="1"/>
    <col min="1032" max="1047" width="9.140625" style="64"/>
    <col min="1048" max="1048" width="10.140625" style="64" customWidth="1"/>
    <col min="1049" max="1281" width="9.140625" style="64"/>
    <col min="1282" max="1282" width="18.28515625" style="64" customWidth="1"/>
    <col min="1283" max="1283" width="7.28515625" style="64" customWidth="1"/>
    <col min="1284" max="1284" width="18.42578125" style="64" customWidth="1"/>
    <col min="1285" max="1285" width="9.140625" style="64"/>
    <col min="1286" max="1286" width="18.28515625" style="64" customWidth="1"/>
    <col min="1287" max="1287" width="16.140625" style="64" customWidth="1"/>
    <col min="1288" max="1303" width="9.140625" style="64"/>
    <col min="1304" max="1304" width="10.140625" style="64" customWidth="1"/>
    <col min="1305" max="1537" width="9.140625" style="64"/>
    <col min="1538" max="1538" width="18.28515625" style="64" customWidth="1"/>
    <col min="1539" max="1539" width="7.28515625" style="64" customWidth="1"/>
    <col min="1540" max="1540" width="18.42578125" style="64" customWidth="1"/>
    <col min="1541" max="1541" width="9.140625" style="64"/>
    <col min="1542" max="1542" width="18.28515625" style="64" customWidth="1"/>
    <col min="1543" max="1543" width="16.140625" style="64" customWidth="1"/>
    <col min="1544" max="1559" width="9.140625" style="64"/>
    <col min="1560" max="1560" width="10.140625" style="64" customWidth="1"/>
    <col min="1561" max="1793" width="9.140625" style="64"/>
    <col min="1794" max="1794" width="18.28515625" style="64" customWidth="1"/>
    <col min="1795" max="1795" width="7.28515625" style="64" customWidth="1"/>
    <col min="1796" max="1796" width="18.42578125" style="64" customWidth="1"/>
    <col min="1797" max="1797" width="9.140625" style="64"/>
    <col min="1798" max="1798" width="18.28515625" style="64" customWidth="1"/>
    <col min="1799" max="1799" width="16.140625" style="64" customWidth="1"/>
    <col min="1800" max="1815" width="9.140625" style="64"/>
    <col min="1816" max="1816" width="10.140625" style="64" customWidth="1"/>
    <col min="1817" max="2049" width="9.140625" style="64"/>
    <col min="2050" max="2050" width="18.28515625" style="64" customWidth="1"/>
    <col min="2051" max="2051" width="7.28515625" style="64" customWidth="1"/>
    <col min="2052" max="2052" width="18.42578125" style="64" customWidth="1"/>
    <col min="2053" max="2053" width="9.140625" style="64"/>
    <col min="2054" max="2054" width="18.28515625" style="64" customWidth="1"/>
    <col min="2055" max="2055" width="16.140625" style="64" customWidth="1"/>
    <col min="2056" max="2071" width="9.140625" style="64"/>
    <col min="2072" max="2072" width="10.140625" style="64" customWidth="1"/>
    <col min="2073" max="2305" width="9.140625" style="64"/>
    <col min="2306" max="2306" width="18.28515625" style="64" customWidth="1"/>
    <col min="2307" max="2307" width="7.28515625" style="64" customWidth="1"/>
    <col min="2308" max="2308" width="18.42578125" style="64" customWidth="1"/>
    <col min="2309" max="2309" width="9.140625" style="64"/>
    <col min="2310" max="2310" width="18.28515625" style="64" customWidth="1"/>
    <col min="2311" max="2311" width="16.140625" style="64" customWidth="1"/>
    <col min="2312" max="2327" width="9.140625" style="64"/>
    <col min="2328" max="2328" width="10.140625" style="64" customWidth="1"/>
    <col min="2329" max="2561" width="9.140625" style="64"/>
    <col min="2562" max="2562" width="18.28515625" style="64" customWidth="1"/>
    <col min="2563" max="2563" width="7.28515625" style="64" customWidth="1"/>
    <col min="2564" max="2564" width="18.42578125" style="64" customWidth="1"/>
    <col min="2565" max="2565" width="9.140625" style="64"/>
    <col min="2566" max="2566" width="18.28515625" style="64" customWidth="1"/>
    <col min="2567" max="2567" width="16.140625" style="64" customWidth="1"/>
    <col min="2568" max="2583" width="9.140625" style="64"/>
    <col min="2584" max="2584" width="10.140625" style="64" customWidth="1"/>
    <col min="2585" max="2817" width="9.140625" style="64"/>
    <col min="2818" max="2818" width="18.28515625" style="64" customWidth="1"/>
    <col min="2819" max="2819" width="7.28515625" style="64" customWidth="1"/>
    <col min="2820" max="2820" width="18.42578125" style="64" customWidth="1"/>
    <col min="2821" max="2821" width="9.140625" style="64"/>
    <col min="2822" max="2822" width="18.28515625" style="64" customWidth="1"/>
    <col min="2823" max="2823" width="16.140625" style="64" customWidth="1"/>
    <col min="2824" max="2839" width="9.140625" style="64"/>
    <col min="2840" max="2840" width="10.140625" style="64" customWidth="1"/>
    <col min="2841" max="3073" width="9.140625" style="64"/>
    <col min="3074" max="3074" width="18.28515625" style="64" customWidth="1"/>
    <col min="3075" max="3075" width="7.28515625" style="64" customWidth="1"/>
    <col min="3076" max="3076" width="18.42578125" style="64" customWidth="1"/>
    <col min="3077" max="3077" width="9.140625" style="64"/>
    <col min="3078" max="3078" width="18.28515625" style="64" customWidth="1"/>
    <col min="3079" max="3079" width="16.140625" style="64" customWidth="1"/>
    <col min="3080" max="3095" width="9.140625" style="64"/>
    <col min="3096" max="3096" width="10.140625" style="64" customWidth="1"/>
    <col min="3097" max="3329" width="9.140625" style="64"/>
    <col min="3330" max="3330" width="18.28515625" style="64" customWidth="1"/>
    <col min="3331" max="3331" width="7.28515625" style="64" customWidth="1"/>
    <col min="3332" max="3332" width="18.42578125" style="64" customWidth="1"/>
    <col min="3333" max="3333" width="9.140625" style="64"/>
    <col min="3334" max="3334" width="18.28515625" style="64" customWidth="1"/>
    <col min="3335" max="3335" width="16.140625" style="64" customWidth="1"/>
    <col min="3336" max="3351" width="9.140625" style="64"/>
    <col min="3352" max="3352" width="10.140625" style="64" customWidth="1"/>
    <col min="3353" max="3585" width="9.140625" style="64"/>
    <col min="3586" max="3586" width="18.28515625" style="64" customWidth="1"/>
    <col min="3587" max="3587" width="7.28515625" style="64" customWidth="1"/>
    <col min="3588" max="3588" width="18.42578125" style="64" customWidth="1"/>
    <col min="3589" max="3589" width="9.140625" style="64"/>
    <col min="3590" max="3590" width="18.28515625" style="64" customWidth="1"/>
    <col min="3591" max="3591" width="16.140625" style="64" customWidth="1"/>
    <col min="3592" max="3607" width="9.140625" style="64"/>
    <col min="3608" max="3608" width="10.140625" style="64" customWidth="1"/>
    <col min="3609" max="3841" width="9.140625" style="64"/>
    <col min="3842" max="3842" width="18.28515625" style="64" customWidth="1"/>
    <col min="3843" max="3843" width="7.28515625" style="64" customWidth="1"/>
    <col min="3844" max="3844" width="18.42578125" style="64" customWidth="1"/>
    <col min="3845" max="3845" width="9.140625" style="64"/>
    <col min="3846" max="3846" width="18.28515625" style="64" customWidth="1"/>
    <col min="3847" max="3847" width="16.140625" style="64" customWidth="1"/>
    <col min="3848" max="3863" width="9.140625" style="64"/>
    <col min="3864" max="3864" width="10.140625" style="64" customWidth="1"/>
    <col min="3865" max="4097" width="9.140625" style="64"/>
    <col min="4098" max="4098" width="18.28515625" style="64" customWidth="1"/>
    <col min="4099" max="4099" width="7.28515625" style="64" customWidth="1"/>
    <col min="4100" max="4100" width="18.42578125" style="64" customWidth="1"/>
    <col min="4101" max="4101" width="9.140625" style="64"/>
    <col min="4102" max="4102" width="18.28515625" style="64" customWidth="1"/>
    <col min="4103" max="4103" width="16.140625" style="64" customWidth="1"/>
    <col min="4104" max="4119" width="9.140625" style="64"/>
    <col min="4120" max="4120" width="10.140625" style="64" customWidth="1"/>
    <col min="4121" max="4353" width="9.140625" style="64"/>
    <col min="4354" max="4354" width="18.28515625" style="64" customWidth="1"/>
    <col min="4355" max="4355" width="7.28515625" style="64" customWidth="1"/>
    <col min="4356" max="4356" width="18.42578125" style="64" customWidth="1"/>
    <col min="4357" max="4357" width="9.140625" style="64"/>
    <col min="4358" max="4358" width="18.28515625" style="64" customWidth="1"/>
    <col min="4359" max="4359" width="16.140625" style="64" customWidth="1"/>
    <col min="4360" max="4375" width="9.140625" style="64"/>
    <col min="4376" max="4376" width="10.140625" style="64" customWidth="1"/>
    <col min="4377" max="4609" width="9.140625" style="64"/>
    <col min="4610" max="4610" width="18.28515625" style="64" customWidth="1"/>
    <col min="4611" max="4611" width="7.28515625" style="64" customWidth="1"/>
    <col min="4612" max="4612" width="18.42578125" style="64" customWidth="1"/>
    <col min="4613" max="4613" width="9.140625" style="64"/>
    <col min="4614" max="4614" width="18.28515625" style="64" customWidth="1"/>
    <col min="4615" max="4615" width="16.140625" style="64" customWidth="1"/>
    <col min="4616" max="4631" width="9.140625" style="64"/>
    <col min="4632" max="4632" width="10.140625" style="64" customWidth="1"/>
    <col min="4633" max="4865" width="9.140625" style="64"/>
    <col min="4866" max="4866" width="18.28515625" style="64" customWidth="1"/>
    <col min="4867" max="4867" width="7.28515625" style="64" customWidth="1"/>
    <col min="4868" max="4868" width="18.42578125" style="64" customWidth="1"/>
    <col min="4869" max="4869" width="9.140625" style="64"/>
    <col min="4870" max="4870" width="18.28515625" style="64" customWidth="1"/>
    <col min="4871" max="4871" width="16.140625" style="64" customWidth="1"/>
    <col min="4872" max="4887" width="9.140625" style="64"/>
    <col min="4888" max="4888" width="10.140625" style="64" customWidth="1"/>
    <col min="4889" max="5121" width="9.140625" style="64"/>
    <col min="5122" max="5122" width="18.28515625" style="64" customWidth="1"/>
    <col min="5123" max="5123" width="7.28515625" style="64" customWidth="1"/>
    <col min="5124" max="5124" width="18.42578125" style="64" customWidth="1"/>
    <col min="5125" max="5125" width="9.140625" style="64"/>
    <col min="5126" max="5126" width="18.28515625" style="64" customWidth="1"/>
    <col min="5127" max="5127" width="16.140625" style="64" customWidth="1"/>
    <col min="5128" max="5143" width="9.140625" style="64"/>
    <col min="5144" max="5144" width="10.140625" style="64" customWidth="1"/>
    <col min="5145" max="5377" width="9.140625" style="64"/>
    <col min="5378" max="5378" width="18.28515625" style="64" customWidth="1"/>
    <col min="5379" max="5379" width="7.28515625" style="64" customWidth="1"/>
    <col min="5380" max="5380" width="18.42578125" style="64" customWidth="1"/>
    <col min="5381" max="5381" width="9.140625" style="64"/>
    <col min="5382" max="5382" width="18.28515625" style="64" customWidth="1"/>
    <col min="5383" max="5383" width="16.140625" style="64" customWidth="1"/>
    <col min="5384" max="5399" width="9.140625" style="64"/>
    <col min="5400" max="5400" width="10.140625" style="64" customWidth="1"/>
    <col min="5401" max="5633" width="9.140625" style="64"/>
    <col min="5634" max="5634" width="18.28515625" style="64" customWidth="1"/>
    <col min="5635" max="5635" width="7.28515625" style="64" customWidth="1"/>
    <col min="5636" max="5636" width="18.42578125" style="64" customWidth="1"/>
    <col min="5637" max="5637" width="9.140625" style="64"/>
    <col min="5638" max="5638" width="18.28515625" style="64" customWidth="1"/>
    <col min="5639" max="5639" width="16.140625" style="64" customWidth="1"/>
    <col min="5640" max="5655" width="9.140625" style="64"/>
    <col min="5656" max="5656" width="10.140625" style="64" customWidth="1"/>
    <col min="5657" max="5889" width="9.140625" style="64"/>
    <col min="5890" max="5890" width="18.28515625" style="64" customWidth="1"/>
    <col min="5891" max="5891" width="7.28515625" style="64" customWidth="1"/>
    <col min="5892" max="5892" width="18.42578125" style="64" customWidth="1"/>
    <col min="5893" max="5893" width="9.140625" style="64"/>
    <col min="5894" max="5894" width="18.28515625" style="64" customWidth="1"/>
    <col min="5895" max="5895" width="16.140625" style="64" customWidth="1"/>
    <col min="5896" max="5911" width="9.140625" style="64"/>
    <col min="5912" max="5912" width="10.140625" style="64" customWidth="1"/>
    <col min="5913" max="6145" width="9.140625" style="64"/>
    <col min="6146" max="6146" width="18.28515625" style="64" customWidth="1"/>
    <col min="6147" max="6147" width="7.28515625" style="64" customWidth="1"/>
    <col min="6148" max="6148" width="18.42578125" style="64" customWidth="1"/>
    <col min="6149" max="6149" width="9.140625" style="64"/>
    <col min="6150" max="6150" width="18.28515625" style="64" customWidth="1"/>
    <col min="6151" max="6151" width="16.140625" style="64" customWidth="1"/>
    <col min="6152" max="6167" width="9.140625" style="64"/>
    <col min="6168" max="6168" width="10.140625" style="64" customWidth="1"/>
    <col min="6169" max="6401" width="9.140625" style="64"/>
    <col min="6402" max="6402" width="18.28515625" style="64" customWidth="1"/>
    <col min="6403" max="6403" width="7.28515625" style="64" customWidth="1"/>
    <col min="6404" max="6404" width="18.42578125" style="64" customWidth="1"/>
    <col min="6405" max="6405" width="9.140625" style="64"/>
    <col min="6406" max="6406" width="18.28515625" style="64" customWidth="1"/>
    <col min="6407" max="6407" width="16.140625" style="64" customWidth="1"/>
    <col min="6408" max="6423" width="9.140625" style="64"/>
    <col min="6424" max="6424" width="10.140625" style="64" customWidth="1"/>
    <col min="6425" max="6657" width="9.140625" style="64"/>
    <col min="6658" max="6658" width="18.28515625" style="64" customWidth="1"/>
    <col min="6659" max="6659" width="7.28515625" style="64" customWidth="1"/>
    <col min="6660" max="6660" width="18.42578125" style="64" customWidth="1"/>
    <col min="6661" max="6661" width="9.140625" style="64"/>
    <col min="6662" max="6662" width="18.28515625" style="64" customWidth="1"/>
    <col min="6663" max="6663" width="16.140625" style="64" customWidth="1"/>
    <col min="6664" max="6679" width="9.140625" style="64"/>
    <col min="6680" max="6680" width="10.140625" style="64" customWidth="1"/>
    <col min="6681" max="6913" width="9.140625" style="64"/>
    <col min="6914" max="6914" width="18.28515625" style="64" customWidth="1"/>
    <col min="6915" max="6915" width="7.28515625" style="64" customWidth="1"/>
    <col min="6916" max="6916" width="18.42578125" style="64" customWidth="1"/>
    <col min="6917" max="6917" width="9.140625" style="64"/>
    <col min="6918" max="6918" width="18.28515625" style="64" customWidth="1"/>
    <col min="6919" max="6919" width="16.140625" style="64" customWidth="1"/>
    <col min="6920" max="6935" width="9.140625" style="64"/>
    <col min="6936" max="6936" width="10.140625" style="64" customWidth="1"/>
    <col min="6937" max="7169" width="9.140625" style="64"/>
    <col min="7170" max="7170" width="18.28515625" style="64" customWidth="1"/>
    <col min="7171" max="7171" width="7.28515625" style="64" customWidth="1"/>
    <col min="7172" max="7172" width="18.42578125" style="64" customWidth="1"/>
    <col min="7173" max="7173" width="9.140625" style="64"/>
    <col min="7174" max="7174" width="18.28515625" style="64" customWidth="1"/>
    <col min="7175" max="7175" width="16.140625" style="64" customWidth="1"/>
    <col min="7176" max="7191" width="9.140625" style="64"/>
    <col min="7192" max="7192" width="10.140625" style="64" customWidth="1"/>
    <col min="7193" max="7425" width="9.140625" style="64"/>
    <col min="7426" max="7426" width="18.28515625" style="64" customWidth="1"/>
    <col min="7427" max="7427" width="7.28515625" style="64" customWidth="1"/>
    <col min="7428" max="7428" width="18.42578125" style="64" customWidth="1"/>
    <col min="7429" max="7429" width="9.140625" style="64"/>
    <col min="7430" max="7430" width="18.28515625" style="64" customWidth="1"/>
    <col min="7431" max="7431" width="16.140625" style="64" customWidth="1"/>
    <col min="7432" max="7447" width="9.140625" style="64"/>
    <col min="7448" max="7448" width="10.140625" style="64" customWidth="1"/>
    <col min="7449" max="7681" width="9.140625" style="64"/>
    <col min="7682" max="7682" width="18.28515625" style="64" customWidth="1"/>
    <col min="7683" max="7683" width="7.28515625" style="64" customWidth="1"/>
    <col min="7684" max="7684" width="18.42578125" style="64" customWidth="1"/>
    <col min="7685" max="7685" width="9.140625" style="64"/>
    <col min="7686" max="7686" width="18.28515625" style="64" customWidth="1"/>
    <col min="7687" max="7687" width="16.140625" style="64" customWidth="1"/>
    <col min="7688" max="7703" width="9.140625" style="64"/>
    <col min="7704" max="7704" width="10.140625" style="64" customWidth="1"/>
    <col min="7705" max="7937" width="9.140625" style="64"/>
    <col min="7938" max="7938" width="18.28515625" style="64" customWidth="1"/>
    <col min="7939" max="7939" width="7.28515625" style="64" customWidth="1"/>
    <col min="7940" max="7940" width="18.42578125" style="64" customWidth="1"/>
    <col min="7941" max="7941" width="9.140625" style="64"/>
    <col min="7942" max="7942" width="18.28515625" style="64" customWidth="1"/>
    <col min="7943" max="7943" width="16.140625" style="64" customWidth="1"/>
    <col min="7944" max="7959" width="9.140625" style="64"/>
    <col min="7960" max="7960" width="10.140625" style="64" customWidth="1"/>
    <col min="7961" max="8193" width="9.140625" style="64"/>
    <col min="8194" max="8194" width="18.28515625" style="64" customWidth="1"/>
    <col min="8195" max="8195" width="7.28515625" style="64" customWidth="1"/>
    <col min="8196" max="8196" width="18.42578125" style="64" customWidth="1"/>
    <col min="8197" max="8197" width="9.140625" style="64"/>
    <col min="8198" max="8198" width="18.28515625" style="64" customWidth="1"/>
    <col min="8199" max="8199" width="16.140625" style="64" customWidth="1"/>
    <col min="8200" max="8215" width="9.140625" style="64"/>
    <col min="8216" max="8216" width="10.140625" style="64" customWidth="1"/>
    <col min="8217" max="8449" width="9.140625" style="64"/>
    <col min="8450" max="8450" width="18.28515625" style="64" customWidth="1"/>
    <col min="8451" max="8451" width="7.28515625" style="64" customWidth="1"/>
    <col min="8452" max="8452" width="18.42578125" style="64" customWidth="1"/>
    <col min="8453" max="8453" width="9.140625" style="64"/>
    <col min="8454" max="8454" width="18.28515625" style="64" customWidth="1"/>
    <col min="8455" max="8455" width="16.140625" style="64" customWidth="1"/>
    <col min="8456" max="8471" width="9.140625" style="64"/>
    <col min="8472" max="8472" width="10.140625" style="64" customWidth="1"/>
    <col min="8473" max="8705" width="9.140625" style="64"/>
    <col min="8706" max="8706" width="18.28515625" style="64" customWidth="1"/>
    <col min="8707" max="8707" width="7.28515625" style="64" customWidth="1"/>
    <col min="8708" max="8708" width="18.42578125" style="64" customWidth="1"/>
    <col min="8709" max="8709" width="9.140625" style="64"/>
    <col min="8710" max="8710" width="18.28515625" style="64" customWidth="1"/>
    <col min="8711" max="8711" width="16.140625" style="64" customWidth="1"/>
    <col min="8712" max="8727" width="9.140625" style="64"/>
    <col min="8728" max="8728" width="10.140625" style="64" customWidth="1"/>
    <col min="8729" max="8961" width="9.140625" style="64"/>
    <col min="8962" max="8962" width="18.28515625" style="64" customWidth="1"/>
    <col min="8963" max="8963" width="7.28515625" style="64" customWidth="1"/>
    <col min="8964" max="8964" width="18.42578125" style="64" customWidth="1"/>
    <col min="8965" max="8965" width="9.140625" style="64"/>
    <col min="8966" max="8966" width="18.28515625" style="64" customWidth="1"/>
    <col min="8967" max="8967" width="16.140625" style="64" customWidth="1"/>
    <col min="8968" max="8983" width="9.140625" style="64"/>
    <col min="8984" max="8984" width="10.140625" style="64" customWidth="1"/>
    <col min="8985" max="9217" width="9.140625" style="64"/>
    <col min="9218" max="9218" width="18.28515625" style="64" customWidth="1"/>
    <col min="9219" max="9219" width="7.28515625" style="64" customWidth="1"/>
    <col min="9220" max="9220" width="18.42578125" style="64" customWidth="1"/>
    <col min="9221" max="9221" width="9.140625" style="64"/>
    <col min="9222" max="9222" width="18.28515625" style="64" customWidth="1"/>
    <col min="9223" max="9223" width="16.140625" style="64" customWidth="1"/>
    <col min="9224" max="9239" width="9.140625" style="64"/>
    <col min="9240" max="9240" width="10.140625" style="64" customWidth="1"/>
    <col min="9241" max="9473" width="9.140625" style="64"/>
    <col min="9474" max="9474" width="18.28515625" style="64" customWidth="1"/>
    <col min="9475" max="9475" width="7.28515625" style="64" customWidth="1"/>
    <col min="9476" max="9476" width="18.42578125" style="64" customWidth="1"/>
    <col min="9477" max="9477" width="9.140625" style="64"/>
    <col min="9478" max="9478" width="18.28515625" style="64" customWidth="1"/>
    <col min="9479" max="9479" width="16.140625" style="64" customWidth="1"/>
    <col min="9480" max="9495" width="9.140625" style="64"/>
    <col min="9496" max="9496" width="10.140625" style="64" customWidth="1"/>
    <col min="9497" max="9729" width="9.140625" style="64"/>
    <col min="9730" max="9730" width="18.28515625" style="64" customWidth="1"/>
    <col min="9731" max="9731" width="7.28515625" style="64" customWidth="1"/>
    <col min="9732" max="9732" width="18.42578125" style="64" customWidth="1"/>
    <col min="9733" max="9733" width="9.140625" style="64"/>
    <col min="9734" max="9734" width="18.28515625" style="64" customWidth="1"/>
    <col min="9735" max="9735" width="16.140625" style="64" customWidth="1"/>
    <col min="9736" max="9751" width="9.140625" style="64"/>
    <col min="9752" max="9752" width="10.140625" style="64" customWidth="1"/>
    <col min="9753" max="9985" width="9.140625" style="64"/>
    <col min="9986" max="9986" width="18.28515625" style="64" customWidth="1"/>
    <col min="9987" max="9987" width="7.28515625" style="64" customWidth="1"/>
    <col min="9988" max="9988" width="18.42578125" style="64" customWidth="1"/>
    <col min="9989" max="9989" width="9.140625" style="64"/>
    <col min="9990" max="9990" width="18.28515625" style="64" customWidth="1"/>
    <col min="9991" max="9991" width="16.140625" style="64" customWidth="1"/>
    <col min="9992" max="10007" width="9.140625" style="64"/>
    <col min="10008" max="10008" width="10.140625" style="64" customWidth="1"/>
    <col min="10009" max="10241" width="9.140625" style="64"/>
    <col min="10242" max="10242" width="18.28515625" style="64" customWidth="1"/>
    <col min="10243" max="10243" width="7.28515625" style="64" customWidth="1"/>
    <col min="10244" max="10244" width="18.42578125" style="64" customWidth="1"/>
    <col min="10245" max="10245" width="9.140625" style="64"/>
    <col min="10246" max="10246" width="18.28515625" style="64" customWidth="1"/>
    <col min="10247" max="10247" width="16.140625" style="64" customWidth="1"/>
    <col min="10248" max="10263" width="9.140625" style="64"/>
    <col min="10264" max="10264" width="10.140625" style="64" customWidth="1"/>
    <col min="10265" max="10497" width="9.140625" style="64"/>
    <col min="10498" max="10498" width="18.28515625" style="64" customWidth="1"/>
    <col min="10499" max="10499" width="7.28515625" style="64" customWidth="1"/>
    <col min="10500" max="10500" width="18.42578125" style="64" customWidth="1"/>
    <col min="10501" max="10501" width="9.140625" style="64"/>
    <col min="10502" max="10502" width="18.28515625" style="64" customWidth="1"/>
    <col min="10503" max="10503" width="16.140625" style="64" customWidth="1"/>
    <col min="10504" max="10519" width="9.140625" style="64"/>
    <col min="10520" max="10520" width="10.140625" style="64" customWidth="1"/>
    <col min="10521" max="10753" width="9.140625" style="64"/>
    <col min="10754" max="10754" width="18.28515625" style="64" customWidth="1"/>
    <col min="10755" max="10755" width="7.28515625" style="64" customWidth="1"/>
    <col min="10756" max="10756" width="18.42578125" style="64" customWidth="1"/>
    <col min="10757" max="10757" width="9.140625" style="64"/>
    <col min="10758" max="10758" width="18.28515625" style="64" customWidth="1"/>
    <col min="10759" max="10759" width="16.140625" style="64" customWidth="1"/>
    <col min="10760" max="10775" width="9.140625" style="64"/>
    <col min="10776" max="10776" width="10.140625" style="64" customWidth="1"/>
    <col min="10777" max="11009" width="9.140625" style="64"/>
    <col min="11010" max="11010" width="18.28515625" style="64" customWidth="1"/>
    <col min="11011" max="11011" width="7.28515625" style="64" customWidth="1"/>
    <col min="11012" max="11012" width="18.42578125" style="64" customWidth="1"/>
    <col min="11013" max="11013" width="9.140625" style="64"/>
    <col min="11014" max="11014" width="18.28515625" style="64" customWidth="1"/>
    <col min="11015" max="11015" width="16.140625" style="64" customWidth="1"/>
    <col min="11016" max="11031" width="9.140625" style="64"/>
    <col min="11032" max="11032" width="10.140625" style="64" customWidth="1"/>
    <col min="11033" max="11265" width="9.140625" style="64"/>
    <col min="11266" max="11266" width="18.28515625" style="64" customWidth="1"/>
    <col min="11267" max="11267" width="7.28515625" style="64" customWidth="1"/>
    <col min="11268" max="11268" width="18.42578125" style="64" customWidth="1"/>
    <col min="11269" max="11269" width="9.140625" style="64"/>
    <col min="11270" max="11270" width="18.28515625" style="64" customWidth="1"/>
    <col min="11271" max="11271" width="16.140625" style="64" customWidth="1"/>
    <col min="11272" max="11287" width="9.140625" style="64"/>
    <col min="11288" max="11288" width="10.140625" style="64" customWidth="1"/>
    <col min="11289" max="11521" width="9.140625" style="64"/>
    <col min="11522" max="11522" width="18.28515625" style="64" customWidth="1"/>
    <col min="11523" max="11523" width="7.28515625" style="64" customWidth="1"/>
    <col min="11524" max="11524" width="18.42578125" style="64" customWidth="1"/>
    <col min="11525" max="11525" width="9.140625" style="64"/>
    <col min="11526" max="11526" width="18.28515625" style="64" customWidth="1"/>
    <col min="11527" max="11527" width="16.140625" style="64" customWidth="1"/>
    <col min="11528" max="11543" width="9.140625" style="64"/>
    <col min="11544" max="11544" width="10.140625" style="64" customWidth="1"/>
    <col min="11545" max="11777" width="9.140625" style="64"/>
    <col min="11778" max="11778" width="18.28515625" style="64" customWidth="1"/>
    <col min="11779" max="11779" width="7.28515625" style="64" customWidth="1"/>
    <col min="11780" max="11780" width="18.42578125" style="64" customWidth="1"/>
    <col min="11781" max="11781" width="9.140625" style="64"/>
    <col min="11782" max="11782" width="18.28515625" style="64" customWidth="1"/>
    <col min="11783" max="11783" width="16.140625" style="64" customWidth="1"/>
    <col min="11784" max="11799" width="9.140625" style="64"/>
    <col min="11800" max="11800" width="10.140625" style="64" customWidth="1"/>
    <col min="11801" max="12033" width="9.140625" style="64"/>
    <col min="12034" max="12034" width="18.28515625" style="64" customWidth="1"/>
    <col min="12035" max="12035" width="7.28515625" style="64" customWidth="1"/>
    <col min="12036" max="12036" width="18.42578125" style="64" customWidth="1"/>
    <col min="12037" max="12037" width="9.140625" style="64"/>
    <col min="12038" max="12038" width="18.28515625" style="64" customWidth="1"/>
    <col min="12039" max="12039" width="16.140625" style="64" customWidth="1"/>
    <col min="12040" max="12055" width="9.140625" style="64"/>
    <col min="12056" max="12056" width="10.140625" style="64" customWidth="1"/>
    <col min="12057" max="12289" width="9.140625" style="64"/>
    <col min="12290" max="12290" width="18.28515625" style="64" customWidth="1"/>
    <col min="12291" max="12291" width="7.28515625" style="64" customWidth="1"/>
    <col min="12292" max="12292" width="18.42578125" style="64" customWidth="1"/>
    <col min="12293" max="12293" width="9.140625" style="64"/>
    <col min="12294" max="12294" width="18.28515625" style="64" customWidth="1"/>
    <col min="12295" max="12295" width="16.140625" style="64" customWidth="1"/>
    <col min="12296" max="12311" width="9.140625" style="64"/>
    <col min="12312" max="12312" width="10.140625" style="64" customWidth="1"/>
    <col min="12313" max="12545" width="9.140625" style="64"/>
    <col min="12546" max="12546" width="18.28515625" style="64" customWidth="1"/>
    <col min="12547" max="12547" width="7.28515625" style="64" customWidth="1"/>
    <col min="12548" max="12548" width="18.42578125" style="64" customWidth="1"/>
    <col min="12549" max="12549" width="9.140625" style="64"/>
    <col min="12550" max="12550" width="18.28515625" style="64" customWidth="1"/>
    <col min="12551" max="12551" width="16.140625" style="64" customWidth="1"/>
    <col min="12552" max="12567" width="9.140625" style="64"/>
    <col min="12568" max="12568" width="10.140625" style="64" customWidth="1"/>
    <col min="12569" max="12801" width="9.140625" style="64"/>
    <col min="12802" max="12802" width="18.28515625" style="64" customWidth="1"/>
    <col min="12803" max="12803" width="7.28515625" style="64" customWidth="1"/>
    <col min="12804" max="12804" width="18.42578125" style="64" customWidth="1"/>
    <col min="12805" max="12805" width="9.140625" style="64"/>
    <col min="12806" max="12806" width="18.28515625" style="64" customWidth="1"/>
    <col min="12807" max="12807" width="16.140625" style="64" customWidth="1"/>
    <col min="12808" max="12823" width="9.140625" style="64"/>
    <col min="12824" max="12824" width="10.140625" style="64" customWidth="1"/>
    <col min="12825" max="13057" width="9.140625" style="64"/>
    <col min="13058" max="13058" width="18.28515625" style="64" customWidth="1"/>
    <col min="13059" max="13059" width="7.28515625" style="64" customWidth="1"/>
    <col min="13060" max="13060" width="18.42578125" style="64" customWidth="1"/>
    <col min="13061" max="13061" width="9.140625" style="64"/>
    <col min="13062" max="13062" width="18.28515625" style="64" customWidth="1"/>
    <col min="13063" max="13063" width="16.140625" style="64" customWidth="1"/>
    <col min="13064" max="13079" width="9.140625" style="64"/>
    <col min="13080" max="13080" width="10.140625" style="64" customWidth="1"/>
    <col min="13081" max="13313" width="9.140625" style="64"/>
    <col min="13314" max="13314" width="18.28515625" style="64" customWidth="1"/>
    <col min="13315" max="13315" width="7.28515625" style="64" customWidth="1"/>
    <col min="13316" max="13316" width="18.42578125" style="64" customWidth="1"/>
    <col min="13317" max="13317" width="9.140625" style="64"/>
    <col min="13318" max="13318" width="18.28515625" style="64" customWidth="1"/>
    <col min="13319" max="13319" width="16.140625" style="64" customWidth="1"/>
    <col min="13320" max="13335" width="9.140625" style="64"/>
    <col min="13336" max="13336" width="10.140625" style="64" customWidth="1"/>
    <col min="13337" max="13569" width="9.140625" style="64"/>
    <col min="13570" max="13570" width="18.28515625" style="64" customWidth="1"/>
    <col min="13571" max="13571" width="7.28515625" style="64" customWidth="1"/>
    <col min="13572" max="13572" width="18.42578125" style="64" customWidth="1"/>
    <col min="13573" max="13573" width="9.140625" style="64"/>
    <col min="13574" max="13574" width="18.28515625" style="64" customWidth="1"/>
    <col min="13575" max="13575" width="16.140625" style="64" customWidth="1"/>
    <col min="13576" max="13591" width="9.140625" style="64"/>
    <col min="13592" max="13592" width="10.140625" style="64" customWidth="1"/>
    <col min="13593" max="13825" width="9.140625" style="64"/>
    <col min="13826" max="13826" width="18.28515625" style="64" customWidth="1"/>
    <col min="13827" max="13827" width="7.28515625" style="64" customWidth="1"/>
    <col min="13828" max="13828" width="18.42578125" style="64" customWidth="1"/>
    <col min="13829" max="13829" width="9.140625" style="64"/>
    <col min="13830" max="13830" width="18.28515625" style="64" customWidth="1"/>
    <col min="13831" max="13831" width="16.140625" style="64" customWidth="1"/>
    <col min="13832" max="13847" width="9.140625" style="64"/>
    <col min="13848" max="13848" width="10.140625" style="64" customWidth="1"/>
    <col min="13849" max="14081" width="9.140625" style="64"/>
    <col min="14082" max="14082" width="18.28515625" style="64" customWidth="1"/>
    <col min="14083" max="14083" width="7.28515625" style="64" customWidth="1"/>
    <col min="14084" max="14084" width="18.42578125" style="64" customWidth="1"/>
    <col min="14085" max="14085" width="9.140625" style="64"/>
    <col min="14086" max="14086" width="18.28515625" style="64" customWidth="1"/>
    <col min="14087" max="14087" width="16.140625" style="64" customWidth="1"/>
    <col min="14088" max="14103" width="9.140625" style="64"/>
    <col min="14104" max="14104" width="10.140625" style="64" customWidth="1"/>
    <col min="14105" max="14337" width="9.140625" style="64"/>
    <col min="14338" max="14338" width="18.28515625" style="64" customWidth="1"/>
    <col min="14339" max="14339" width="7.28515625" style="64" customWidth="1"/>
    <col min="14340" max="14340" width="18.42578125" style="64" customWidth="1"/>
    <col min="14341" max="14341" width="9.140625" style="64"/>
    <col min="14342" max="14342" width="18.28515625" style="64" customWidth="1"/>
    <col min="14343" max="14343" width="16.140625" style="64" customWidth="1"/>
    <col min="14344" max="14359" width="9.140625" style="64"/>
    <col min="14360" max="14360" width="10.140625" style="64" customWidth="1"/>
    <col min="14361" max="14593" width="9.140625" style="64"/>
    <col min="14594" max="14594" width="18.28515625" style="64" customWidth="1"/>
    <col min="14595" max="14595" width="7.28515625" style="64" customWidth="1"/>
    <col min="14596" max="14596" width="18.42578125" style="64" customWidth="1"/>
    <col min="14597" max="14597" width="9.140625" style="64"/>
    <col min="14598" max="14598" width="18.28515625" style="64" customWidth="1"/>
    <col min="14599" max="14599" width="16.140625" style="64" customWidth="1"/>
    <col min="14600" max="14615" width="9.140625" style="64"/>
    <col min="14616" max="14616" width="10.140625" style="64" customWidth="1"/>
    <col min="14617" max="14849" width="9.140625" style="64"/>
    <col min="14850" max="14850" width="18.28515625" style="64" customWidth="1"/>
    <col min="14851" max="14851" width="7.28515625" style="64" customWidth="1"/>
    <col min="14852" max="14852" width="18.42578125" style="64" customWidth="1"/>
    <col min="14853" max="14853" width="9.140625" style="64"/>
    <col min="14854" max="14854" width="18.28515625" style="64" customWidth="1"/>
    <col min="14855" max="14855" width="16.140625" style="64" customWidth="1"/>
    <col min="14856" max="14871" width="9.140625" style="64"/>
    <col min="14872" max="14872" width="10.140625" style="64" customWidth="1"/>
    <col min="14873" max="15105" width="9.140625" style="64"/>
    <col min="15106" max="15106" width="18.28515625" style="64" customWidth="1"/>
    <col min="15107" max="15107" width="7.28515625" style="64" customWidth="1"/>
    <col min="15108" max="15108" width="18.42578125" style="64" customWidth="1"/>
    <col min="15109" max="15109" width="9.140625" style="64"/>
    <col min="15110" max="15110" width="18.28515625" style="64" customWidth="1"/>
    <col min="15111" max="15111" width="16.140625" style="64" customWidth="1"/>
    <col min="15112" max="15127" width="9.140625" style="64"/>
    <col min="15128" max="15128" width="10.140625" style="64" customWidth="1"/>
    <col min="15129" max="15361" width="9.140625" style="64"/>
    <col min="15362" max="15362" width="18.28515625" style="64" customWidth="1"/>
    <col min="15363" max="15363" width="7.28515625" style="64" customWidth="1"/>
    <col min="15364" max="15364" width="18.42578125" style="64" customWidth="1"/>
    <col min="15365" max="15365" width="9.140625" style="64"/>
    <col min="15366" max="15366" width="18.28515625" style="64" customWidth="1"/>
    <col min="15367" max="15367" width="16.140625" style="64" customWidth="1"/>
    <col min="15368" max="15383" width="9.140625" style="64"/>
    <col min="15384" max="15384" width="10.140625" style="64" customWidth="1"/>
    <col min="15385" max="15617" width="9.140625" style="64"/>
    <col min="15618" max="15618" width="18.28515625" style="64" customWidth="1"/>
    <col min="15619" max="15619" width="7.28515625" style="64" customWidth="1"/>
    <col min="15620" max="15620" width="18.42578125" style="64" customWidth="1"/>
    <col min="15621" max="15621" width="9.140625" style="64"/>
    <col min="15622" max="15622" width="18.28515625" style="64" customWidth="1"/>
    <col min="15623" max="15623" width="16.140625" style="64" customWidth="1"/>
    <col min="15624" max="15639" width="9.140625" style="64"/>
    <col min="15640" max="15640" width="10.140625" style="64" customWidth="1"/>
    <col min="15641" max="15873" width="9.140625" style="64"/>
    <col min="15874" max="15874" width="18.28515625" style="64" customWidth="1"/>
    <col min="15875" max="15875" width="7.28515625" style="64" customWidth="1"/>
    <col min="15876" max="15876" width="18.42578125" style="64" customWidth="1"/>
    <col min="15877" max="15877" width="9.140625" style="64"/>
    <col min="15878" max="15878" width="18.28515625" style="64" customWidth="1"/>
    <col min="15879" max="15879" width="16.140625" style="64" customWidth="1"/>
    <col min="15880" max="15895" width="9.140625" style="64"/>
    <col min="15896" max="15896" width="10.140625" style="64" customWidth="1"/>
    <col min="15897" max="16129" width="9.140625" style="64"/>
    <col min="16130" max="16130" width="18.28515625" style="64" customWidth="1"/>
    <col min="16131" max="16131" width="7.28515625" style="64" customWidth="1"/>
    <col min="16132" max="16132" width="18.42578125" style="64" customWidth="1"/>
    <col min="16133" max="16133" width="9.140625" style="64"/>
    <col min="16134" max="16134" width="18.28515625" style="64" customWidth="1"/>
    <col min="16135" max="16135" width="16.140625" style="64" customWidth="1"/>
    <col min="16136" max="16151" width="9.140625" style="64"/>
    <col min="16152" max="16152" width="10.140625" style="64" customWidth="1"/>
    <col min="16153" max="16384" width="9.140625" style="64"/>
  </cols>
  <sheetData>
    <row r="1" spans="1:30" x14ac:dyDescent="0.25">
      <c r="A1" s="507"/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</row>
    <row r="2" spans="1:30" x14ac:dyDescent="0.3">
      <c r="A2" s="64" t="s">
        <v>0</v>
      </c>
      <c r="B2" s="64"/>
      <c r="C2" s="64"/>
      <c r="D2" s="64"/>
      <c r="E2" s="64"/>
      <c r="F2" s="64"/>
      <c r="G2" s="64"/>
      <c r="H2" s="64"/>
      <c r="I2" s="64"/>
      <c r="Q2" s="65" t="s">
        <v>61</v>
      </c>
      <c r="R2" s="66" t="s">
        <v>2</v>
      </c>
      <c r="S2" s="65">
        <v>2024</v>
      </c>
      <c r="T2" s="64" t="s">
        <v>3</v>
      </c>
      <c r="W2" s="67"/>
      <c r="X2" s="67"/>
      <c r="Y2" s="67"/>
      <c r="Z2" s="67"/>
      <c r="AA2" s="67"/>
    </row>
    <row r="3" spans="1:30" ht="15" x14ac:dyDescent="0.25">
      <c r="A3" s="508" t="s">
        <v>4</v>
      </c>
      <c r="B3" s="508"/>
      <c r="C3" s="508"/>
      <c r="D3" s="508"/>
      <c r="E3" s="508"/>
      <c r="F3" s="508"/>
      <c r="G3" s="508"/>
      <c r="H3" s="508"/>
      <c r="I3" s="508"/>
      <c r="J3" s="508"/>
      <c r="K3" s="508"/>
      <c r="L3" s="508"/>
      <c r="M3" s="508"/>
      <c r="N3" s="508"/>
      <c r="O3" s="508"/>
      <c r="P3" s="508"/>
      <c r="Q3" s="508"/>
      <c r="R3" s="508"/>
      <c r="S3" s="508"/>
      <c r="T3" s="508"/>
      <c r="W3" s="67"/>
      <c r="X3" s="67"/>
      <c r="Y3" s="67"/>
      <c r="Z3" s="67"/>
      <c r="AA3" s="67"/>
    </row>
    <row r="4" spans="1:30" ht="15" x14ac:dyDescent="0.25">
      <c r="A4" s="509" t="s">
        <v>5</v>
      </c>
      <c r="B4" s="510"/>
      <c r="C4" s="510"/>
      <c r="D4" s="510"/>
      <c r="E4" s="510"/>
      <c r="F4" s="510"/>
      <c r="G4" s="510"/>
      <c r="H4" s="510"/>
      <c r="I4" s="510"/>
      <c r="J4" s="510"/>
      <c r="K4" s="510"/>
      <c r="L4" s="510"/>
      <c r="M4" s="510"/>
      <c r="N4" s="510"/>
      <c r="O4" s="510"/>
      <c r="P4" s="510"/>
      <c r="Q4" s="510"/>
      <c r="R4" s="510"/>
      <c r="S4" s="510"/>
      <c r="T4" s="510"/>
      <c r="U4" s="68"/>
      <c r="V4" s="68"/>
      <c r="W4" s="68"/>
      <c r="X4" s="68"/>
      <c r="Y4" s="68"/>
      <c r="Z4" s="68"/>
      <c r="AA4" s="68"/>
    </row>
    <row r="5" spans="1:30" s="66" customFormat="1" ht="27.75" customHeight="1" thickBot="1" x14ac:dyDescent="0.35">
      <c r="A5" s="69"/>
      <c r="B5" s="69"/>
      <c r="C5" s="69"/>
      <c r="D5" s="69"/>
      <c r="E5" s="69"/>
      <c r="F5" s="69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64"/>
      <c r="T5" s="64"/>
      <c r="U5" s="64"/>
      <c r="V5" s="64"/>
      <c r="W5" s="64"/>
      <c r="X5" s="64"/>
      <c r="Y5" s="64"/>
      <c r="Z5" s="64"/>
      <c r="AA5" s="64"/>
    </row>
    <row r="6" spans="1:30" ht="32.25" customHeight="1" thickBot="1" x14ac:dyDescent="0.3">
      <c r="A6" s="511" t="s">
        <v>6</v>
      </c>
      <c r="B6" s="512"/>
      <c r="C6" s="512"/>
      <c r="D6" s="512"/>
      <c r="E6" s="512"/>
      <c r="F6" s="512"/>
      <c r="G6" s="512"/>
      <c r="H6" s="512"/>
      <c r="I6" s="513"/>
      <c r="J6" s="512" t="s">
        <v>7</v>
      </c>
      <c r="K6" s="512"/>
      <c r="L6" s="512"/>
      <c r="M6" s="512"/>
      <c r="N6" s="512"/>
      <c r="O6" s="512"/>
      <c r="P6" s="512"/>
      <c r="Q6" s="512"/>
      <c r="R6" s="512"/>
      <c r="S6" s="512"/>
      <c r="T6" s="512"/>
      <c r="U6" s="512"/>
      <c r="V6" s="513"/>
      <c r="W6" s="516" t="s">
        <v>8</v>
      </c>
      <c r="X6" s="518" t="s">
        <v>9</v>
      </c>
      <c r="Y6" s="519"/>
      <c r="Z6" s="520"/>
      <c r="AA6" s="514" t="s">
        <v>10</v>
      </c>
    </row>
    <row r="7" spans="1:30" ht="171.75" customHeight="1" thickBot="1" x14ac:dyDescent="0.3">
      <c r="A7" s="516" t="s">
        <v>11</v>
      </c>
      <c r="B7" s="516" t="s">
        <v>12</v>
      </c>
      <c r="C7" s="516" t="s">
        <v>13</v>
      </c>
      <c r="D7" s="516" t="s">
        <v>14</v>
      </c>
      <c r="E7" s="516" t="s">
        <v>15</v>
      </c>
      <c r="F7" s="516" t="s">
        <v>16</v>
      </c>
      <c r="G7" s="516" t="s">
        <v>17</v>
      </c>
      <c r="H7" s="516" t="s">
        <v>18</v>
      </c>
      <c r="I7" s="516" t="s">
        <v>19</v>
      </c>
      <c r="J7" s="514" t="s">
        <v>20</v>
      </c>
      <c r="K7" s="516" t="s">
        <v>21</v>
      </c>
      <c r="L7" s="516" t="s">
        <v>22</v>
      </c>
      <c r="M7" s="511" t="s">
        <v>23</v>
      </c>
      <c r="N7" s="512"/>
      <c r="O7" s="512"/>
      <c r="P7" s="512"/>
      <c r="Q7" s="512"/>
      <c r="R7" s="512"/>
      <c r="S7" s="512"/>
      <c r="T7" s="512"/>
      <c r="U7" s="513"/>
      <c r="V7" s="516" t="s">
        <v>24</v>
      </c>
      <c r="W7" s="517"/>
      <c r="X7" s="521"/>
      <c r="Y7" s="522"/>
      <c r="Z7" s="523"/>
      <c r="AA7" s="515"/>
    </row>
    <row r="8" spans="1:30" ht="63.75" customHeight="1" thickBot="1" x14ac:dyDescent="0.3">
      <c r="A8" s="517"/>
      <c r="B8" s="517"/>
      <c r="C8" s="517"/>
      <c r="D8" s="517"/>
      <c r="E8" s="517"/>
      <c r="F8" s="517"/>
      <c r="G8" s="517"/>
      <c r="H8" s="517"/>
      <c r="I8" s="517"/>
      <c r="J8" s="515"/>
      <c r="K8" s="517"/>
      <c r="L8" s="517"/>
      <c r="M8" s="516" t="s">
        <v>25</v>
      </c>
      <c r="N8" s="511" t="s">
        <v>26</v>
      </c>
      <c r="O8" s="512"/>
      <c r="P8" s="513"/>
      <c r="Q8" s="511" t="s">
        <v>27</v>
      </c>
      <c r="R8" s="512"/>
      <c r="S8" s="512"/>
      <c r="T8" s="513"/>
      <c r="U8" s="516" t="s">
        <v>28</v>
      </c>
      <c r="V8" s="517"/>
      <c r="W8" s="517"/>
      <c r="X8" s="516" t="s">
        <v>29</v>
      </c>
      <c r="Y8" s="516" t="s">
        <v>30</v>
      </c>
      <c r="Z8" s="516" t="s">
        <v>31</v>
      </c>
      <c r="AA8" s="515"/>
    </row>
    <row r="9" spans="1:30" ht="71.25" customHeight="1" thickBot="1" x14ac:dyDescent="0.3">
      <c r="A9" s="517"/>
      <c r="B9" s="517"/>
      <c r="C9" s="517"/>
      <c r="D9" s="517"/>
      <c r="E9" s="517"/>
      <c r="F9" s="517"/>
      <c r="G9" s="517"/>
      <c r="H9" s="517"/>
      <c r="I9" s="517"/>
      <c r="J9" s="515"/>
      <c r="K9" s="517"/>
      <c r="L9" s="517"/>
      <c r="M9" s="517"/>
      <c r="N9" s="71" t="s">
        <v>32</v>
      </c>
      <c r="O9" s="71" t="s">
        <v>33</v>
      </c>
      <c r="P9" s="71" t="s">
        <v>34</v>
      </c>
      <c r="Q9" s="71" t="s">
        <v>35</v>
      </c>
      <c r="R9" s="71" t="s">
        <v>36</v>
      </c>
      <c r="S9" s="71" t="s">
        <v>37</v>
      </c>
      <c r="T9" s="71" t="s">
        <v>38</v>
      </c>
      <c r="U9" s="517"/>
      <c r="V9" s="517"/>
      <c r="W9" s="517"/>
      <c r="X9" s="517"/>
      <c r="Y9" s="517"/>
      <c r="Z9" s="517"/>
      <c r="AA9" s="515"/>
    </row>
    <row r="10" spans="1:30" ht="17.25" customHeight="1" thickBot="1" x14ac:dyDescent="0.3">
      <c r="A10" s="72">
        <v>1</v>
      </c>
      <c r="B10" s="72">
        <v>2</v>
      </c>
      <c r="C10" s="72">
        <v>3</v>
      </c>
      <c r="D10" s="72">
        <v>4</v>
      </c>
      <c r="E10" s="72">
        <v>5</v>
      </c>
      <c r="F10" s="72">
        <v>6</v>
      </c>
      <c r="G10" s="72">
        <v>7</v>
      </c>
      <c r="H10" s="72">
        <v>8</v>
      </c>
      <c r="I10" s="72">
        <v>9</v>
      </c>
      <c r="J10" s="72">
        <v>10</v>
      </c>
      <c r="K10" s="72">
        <v>11</v>
      </c>
      <c r="L10" s="72">
        <v>12</v>
      </c>
      <c r="M10" s="72">
        <v>13</v>
      </c>
      <c r="N10" s="72">
        <v>14</v>
      </c>
      <c r="O10" s="72">
        <v>15</v>
      </c>
      <c r="P10" s="72">
        <v>16</v>
      </c>
      <c r="Q10" s="72">
        <v>17</v>
      </c>
      <c r="R10" s="72">
        <v>18</v>
      </c>
      <c r="S10" s="72">
        <v>19</v>
      </c>
      <c r="T10" s="72">
        <v>20</v>
      </c>
      <c r="U10" s="72">
        <v>21</v>
      </c>
      <c r="V10" s="72">
        <v>22</v>
      </c>
      <c r="W10" s="72">
        <v>23</v>
      </c>
      <c r="X10" s="72">
        <v>24</v>
      </c>
      <c r="Y10" s="72">
        <v>25</v>
      </c>
      <c r="Z10" s="72">
        <v>26</v>
      </c>
      <c r="AA10" s="72">
        <v>27</v>
      </c>
    </row>
    <row r="11" spans="1:30" ht="82.5" customHeight="1" x14ac:dyDescent="0.25">
      <c r="A11" s="73">
        <v>1</v>
      </c>
      <c r="B11" s="74" t="s">
        <v>71</v>
      </c>
      <c r="C11" s="74" t="s">
        <v>53</v>
      </c>
      <c r="D11" s="74" t="s">
        <v>81</v>
      </c>
      <c r="E11" s="74" t="s">
        <v>73</v>
      </c>
      <c r="F11" s="51" t="s">
        <v>152</v>
      </c>
      <c r="G11" s="51" t="s">
        <v>153</v>
      </c>
      <c r="H11" s="75" t="s">
        <v>75</v>
      </c>
      <c r="I11" s="74">
        <v>1.5</v>
      </c>
      <c r="J11" s="74" t="s">
        <v>82</v>
      </c>
      <c r="K11" s="74"/>
      <c r="L11" s="74"/>
      <c r="M11" s="74">
        <v>56</v>
      </c>
      <c r="N11" s="74">
        <v>0</v>
      </c>
      <c r="O11" s="74">
        <v>0</v>
      </c>
      <c r="P11" s="74">
        <v>56</v>
      </c>
      <c r="Q11" s="74">
        <v>0</v>
      </c>
      <c r="R11" s="74">
        <v>0</v>
      </c>
      <c r="S11" s="74">
        <v>0</v>
      </c>
      <c r="T11" s="74">
        <v>56</v>
      </c>
      <c r="U11" s="74">
        <v>0</v>
      </c>
      <c r="V11" s="74">
        <v>23</v>
      </c>
      <c r="W11" s="74"/>
      <c r="X11" s="74"/>
      <c r="Y11" s="76"/>
      <c r="Z11" s="76"/>
      <c r="AA11" s="74">
        <v>1</v>
      </c>
    </row>
    <row r="12" spans="1:30" ht="76.5" customHeight="1" x14ac:dyDescent="0.25">
      <c r="A12" s="49">
        <v>2</v>
      </c>
      <c r="B12" s="51" t="s">
        <v>47</v>
      </c>
      <c r="C12" s="51" t="s">
        <v>40</v>
      </c>
      <c r="D12" s="51" t="s">
        <v>54</v>
      </c>
      <c r="E12" s="51" t="s">
        <v>42</v>
      </c>
      <c r="F12" s="51" t="s">
        <v>154</v>
      </c>
      <c r="G12" s="51" t="s">
        <v>155</v>
      </c>
      <c r="H12" s="51" t="s">
        <v>75</v>
      </c>
      <c r="I12" s="51">
        <v>8</v>
      </c>
      <c r="J12" s="54" t="s">
        <v>82</v>
      </c>
      <c r="K12" s="51"/>
      <c r="L12" s="51"/>
      <c r="M12" s="51">
        <v>27</v>
      </c>
      <c r="N12" s="51">
        <v>0</v>
      </c>
      <c r="O12" s="51">
        <v>0</v>
      </c>
      <c r="P12" s="51">
        <v>27</v>
      </c>
      <c r="Q12" s="51">
        <v>0</v>
      </c>
      <c r="R12" s="51">
        <v>0</v>
      </c>
      <c r="S12" s="51">
        <v>17</v>
      </c>
      <c r="T12" s="51">
        <v>10</v>
      </c>
      <c r="U12" s="51">
        <v>0</v>
      </c>
      <c r="V12" s="51">
        <v>33</v>
      </c>
      <c r="W12" s="51"/>
      <c r="X12" s="55"/>
      <c r="Y12" s="51"/>
      <c r="Z12" s="51"/>
      <c r="AA12" s="51">
        <v>1</v>
      </c>
    </row>
    <row r="13" spans="1:30" ht="81.75" customHeight="1" x14ac:dyDescent="0.25">
      <c r="A13" s="73">
        <v>3</v>
      </c>
      <c r="B13" s="51" t="s">
        <v>47</v>
      </c>
      <c r="C13" s="51" t="s">
        <v>40</v>
      </c>
      <c r="D13" s="51" t="s">
        <v>54</v>
      </c>
      <c r="E13" s="51" t="s">
        <v>42</v>
      </c>
      <c r="F13" s="51" t="s">
        <v>156</v>
      </c>
      <c r="G13" s="51" t="s">
        <v>157</v>
      </c>
      <c r="H13" s="51" t="s">
        <v>75</v>
      </c>
      <c r="I13" s="51">
        <v>8</v>
      </c>
      <c r="J13" s="54" t="s">
        <v>82</v>
      </c>
      <c r="K13" s="51"/>
      <c r="L13" s="51"/>
      <c r="M13" s="51">
        <v>27</v>
      </c>
      <c r="N13" s="51">
        <v>0</v>
      </c>
      <c r="O13" s="51">
        <v>0</v>
      </c>
      <c r="P13" s="51">
        <v>27</v>
      </c>
      <c r="Q13" s="51">
        <v>0</v>
      </c>
      <c r="R13" s="51">
        <v>0</v>
      </c>
      <c r="S13" s="51">
        <v>17</v>
      </c>
      <c r="T13" s="51">
        <v>10</v>
      </c>
      <c r="U13" s="51">
        <v>0</v>
      </c>
      <c r="V13" s="51">
        <v>33</v>
      </c>
      <c r="W13" s="51"/>
      <c r="X13" s="55"/>
      <c r="Y13" s="51"/>
      <c r="Z13" s="51"/>
      <c r="AA13" s="51">
        <v>1</v>
      </c>
    </row>
    <row r="14" spans="1:30" ht="83.25" customHeight="1" x14ac:dyDescent="0.25">
      <c r="A14" s="49">
        <v>4</v>
      </c>
      <c r="B14" s="56" t="s">
        <v>71</v>
      </c>
      <c r="C14" s="54" t="s">
        <v>53</v>
      </c>
      <c r="D14" s="54" t="s">
        <v>110</v>
      </c>
      <c r="E14" s="54" t="s">
        <v>73</v>
      </c>
      <c r="F14" s="51" t="s">
        <v>158</v>
      </c>
      <c r="G14" s="51" t="s">
        <v>159</v>
      </c>
      <c r="H14" s="54" t="s">
        <v>75</v>
      </c>
      <c r="I14" s="52">
        <v>3</v>
      </c>
      <c r="J14" s="54" t="s">
        <v>82</v>
      </c>
      <c r="K14" s="54"/>
      <c r="L14" s="54"/>
      <c r="M14" s="54">
        <v>136</v>
      </c>
      <c r="N14" s="54">
        <v>0</v>
      </c>
      <c r="O14" s="54">
        <v>0</v>
      </c>
      <c r="P14" s="54">
        <v>136</v>
      </c>
      <c r="Q14" s="54">
        <v>0</v>
      </c>
      <c r="R14" s="54">
        <v>0</v>
      </c>
      <c r="S14" s="54">
        <v>0</v>
      </c>
      <c r="T14" s="54">
        <v>136</v>
      </c>
      <c r="U14" s="54">
        <v>0</v>
      </c>
      <c r="V14" s="54">
        <v>105</v>
      </c>
      <c r="W14" s="54"/>
      <c r="X14" s="57"/>
      <c r="Y14" s="57"/>
      <c r="Z14" s="58"/>
      <c r="AA14" s="59">
        <v>1</v>
      </c>
    </row>
    <row r="15" spans="1:30" s="106" customFormat="1" ht="66" customHeight="1" x14ac:dyDescent="0.25">
      <c r="A15" s="101">
        <v>5</v>
      </c>
      <c r="B15" s="102" t="s">
        <v>160</v>
      </c>
      <c r="C15" s="102" t="s">
        <v>161</v>
      </c>
      <c r="D15" s="102" t="s">
        <v>162</v>
      </c>
      <c r="E15" s="102" t="s">
        <v>42</v>
      </c>
      <c r="F15" s="102" t="s">
        <v>163</v>
      </c>
      <c r="G15" s="102" t="s">
        <v>164</v>
      </c>
      <c r="H15" s="102" t="s">
        <v>45</v>
      </c>
      <c r="I15" s="102">
        <v>1.5</v>
      </c>
      <c r="J15" s="102" t="s">
        <v>161</v>
      </c>
      <c r="K15" s="102"/>
      <c r="L15" s="102"/>
      <c r="M15" s="102">
        <v>4</v>
      </c>
      <c r="N15" s="102">
        <v>0</v>
      </c>
      <c r="O15" s="102">
        <v>0</v>
      </c>
      <c r="P15" s="102">
        <v>3</v>
      </c>
      <c r="Q15" s="102">
        <v>0</v>
      </c>
      <c r="R15" s="102">
        <v>0</v>
      </c>
      <c r="S15" s="102">
        <v>3</v>
      </c>
      <c r="T15" s="102">
        <v>0</v>
      </c>
      <c r="U15" s="102">
        <v>1</v>
      </c>
      <c r="V15" s="102">
        <v>98</v>
      </c>
      <c r="W15" s="102"/>
      <c r="X15" s="103" t="s">
        <v>165</v>
      </c>
      <c r="Y15" s="104" t="s">
        <v>70</v>
      </c>
      <c r="Z15" s="104" t="s">
        <v>46</v>
      </c>
      <c r="AA15" s="105">
        <v>1</v>
      </c>
      <c r="AB15" s="106">
        <f>M15*I15</f>
        <v>6</v>
      </c>
      <c r="AD15" s="106">
        <f>V15*I15</f>
        <v>147</v>
      </c>
    </row>
    <row r="16" spans="1:30" ht="78.75" customHeight="1" x14ac:dyDescent="0.25">
      <c r="A16" s="49">
        <v>6</v>
      </c>
      <c r="B16" s="56" t="s">
        <v>71</v>
      </c>
      <c r="C16" s="54" t="s">
        <v>53</v>
      </c>
      <c r="D16" s="54" t="s">
        <v>110</v>
      </c>
      <c r="E16" s="54" t="s">
        <v>73</v>
      </c>
      <c r="F16" s="51" t="s">
        <v>166</v>
      </c>
      <c r="G16" s="51" t="s">
        <v>167</v>
      </c>
      <c r="H16" s="54" t="s">
        <v>75</v>
      </c>
      <c r="I16" s="52">
        <v>6</v>
      </c>
      <c r="J16" s="54" t="s">
        <v>82</v>
      </c>
      <c r="K16" s="54"/>
      <c r="L16" s="54"/>
      <c r="M16" s="54">
        <v>136</v>
      </c>
      <c r="N16" s="54">
        <v>0</v>
      </c>
      <c r="O16" s="54">
        <v>0</v>
      </c>
      <c r="P16" s="54">
        <v>136</v>
      </c>
      <c r="Q16" s="54">
        <v>0</v>
      </c>
      <c r="R16" s="54">
        <v>0</v>
      </c>
      <c r="S16" s="54">
        <v>0</v>
      </c>
      <c r="T16" s="54">
        <v>136</v>
      </c>
      <c r="U16" s="54">
        <v>0</v>
      </c>
      <c r="V16" s="54">
        <v>105</v>
      </c>
      <c r="W16" s="54"/>
      <c r="X16" s="57"/>
      <c r="Y16" s="57"/>
      <c r="Z16" s="58"/>
      <c r="AA16" s="59">
        <v>1</v>
      </c>
    </row>
    <row r="17" spans="1:30" ht="84.75" customHeight="1" x14ac:dyDescent="0.25">
      <c r="A17" s="78">
        <v>7</v>
      </c>
      <c r="B17" s="56" t="s">
        <v>71</v>
      </c>
      <c r="C17" s="54" t="s">
        <v>53</v>
      </c>
      <c r="D17" s="54" t="s">
        <v>110</v>
      </c>
      <c r="E17" s="54" t="s">
        <v>73</v>
      </c>
      <c r="F17" s="51" t="s">
        <v>168</v>
      </c>
      <c r="G17" s="51" t="s">
        <v>169</v>
      </c>
      <c r="H17" s="54" t="s">
        <v>75</v>
      </c>
      <c r="I17" s="52">
        <v>3.5</v>
      </c>
      <c r="J17" s="54" t="s">
        <v>82</v>
      </c>
      <c r="K17" s="54"/>
      <c r="L17" s="54"/>
      <c r="M17" s="54">
        <v>136</v>
      </c>
      <c r="N17" s="54">
        <v>0</v>
      </c>
      <c r="O17" s="54">
        <v>0</v>
      </c>
      <c r="P17" s="54">
        <v>136</v>
      </c>
      <c r="Q17" s="54">
        <v>0</v>
      </c>
      <c r="R17" s="54">
        <v>0</v>
      </c>
      <c r="S17" s="54">
        <v>0</v>
      </c>
      <c r="T17" s="54">
        <v>136</v>
      </c>
      <c r="U17" s="54">
        <v>0</v>
      </c>
      <c r="V17" s="54">
        <v>105</v>
      </c>
      <c r="W17" s="54"/>
      <c r="X17" s="57"/>
      <c r="Y17" s="57"/>
      <c r="Z17" s="58"/>
      <c r="AA17" s="59">
        <v>1</v>
      </c>
    </row>
    <row r="18" spans="1:30" ht="76.5" customHeight="1" x14ac:dyDescent="0.25">
      <c r="A18" s="49">
        <v>8</v>
      </c>
      <c r="B18" s="77" t="s">
        <v>71</v>
      </c>
      <c r="C18" s="77" t="s">
        <v>53</v>
      </c>
      <c r="D18" s="77" t="s">
        <v>72</v>
      </c>
      <c r="E18" s="77" t="s">
        <v>73</v>
      </c>
      <c r="F18" s="77" t="s">
        <v>170</v>
      </c>
      <c r="G18" s="79" t="s">
        <v>171</v>
      </c>
      <c r="H18" s="77" t="s">
        <v>45</v>
      </c>
      <c r="I18" s="77">
        <v>11.333</v>
      </c>
      <c r="J18" s="54" t="s">
        <v>82</v>
      </c>
      <c r="K18" s="77"/>
      <c r="L18" s="77"/>
      <c r="M18" s="77">
        <v>165</v>
      </c>
      <c r="N18" s="77">
        <v>0</v>
      </c>
      <c r="O18" s="77">
        <v>0</v>
      </c>
      <c r="P18" s="77">
        <v>165</v>
      </c>
      <c r="Q18" s="77">
        <v>0</v>
      </c>
      <c r="R18" s="77">
        <v>0</v>
      </c>
      <c r="S18" s="77">
        <v>0</v>
      </c>
      <c r="T18" s="77">
        <v>165</v>
      </c>
      <c r="U18" s="77">
        <v>0</v>
      </c>
      <c r="V18" s="77">
        <v>65</v>
      </c>
      <c r="W18" s="77"/>
      <c r="X18" s="63" t="s">
        <v>172</v>
      </c>
      <c r="Y18" s="79" t="s">
        <v>109</v>
      </c>
      <c r="Z18" s="77" t="s">
        <v>46</v>
      </c>
      <c r="AA18" s="77">
        <v>0</v>
      </c>
      <c r="AD18" s="64">
        <f>V18*I18</f>
        <v>736.64499999999998</v>
      </c>
    </row>
    <row r="19" spans="1:30" s="106" customFormat="1" ht="81" customHeight="1" x14ac:dyDescent="0.25">
      <c r="A19" s="101">
        <v>9</v>
      </c>
      <c r="B19" s="102" t="s">
        <v>71</v>
      </c>
      <c r="C19" s="102" t="s">
        <v>53</v>
      </c>
      <c r="D19" s="102" t="s">
        <v>125</v>
      </c>
      <c r="E19" s="102" t="s">
        <v>73</v>
      </c>
      <c r="F19" s="102" t="s">
        <v>173</v>
      </c>
      <c r="G19" s="102" t="s">
        <v>174</v>
      </c>
      <c r="H19" s="102" t="s">
        <v>45</v>
      </c>
      <c r="I19" s="107">
        <v>1</v>
      </c>
      <c r="J19" s="95" t="s">
        <v>82</v>
      </c>
      <c r="K19" s="102"/>
      <c r="L19" s="102"/>
      <c r="M19" s="102">
        <v>63</v>
      </c>
      <c r="N19" s="102">
        <v>0</v>
      </c>
      <c r="O19" s="102">
        <v>0</v>
      </c>
      <c r="P19" s="102">
        <v>63</v>
      </c>
      <c r="Q19" s="102">
        <v>0</v>
      </c>
      <c r="R19" s="102">
        <v>0</v>
      </c>
      <c r="S19" s="102">
        <v>0</v>
      </c>
      <c r="T19" s="102">
        <v>63</v>
      </c>
      <c r="U19" s="102">
        <v>0</v>
      </c>
      <c r="V19" s="102">
        <v>54</v>
      </c>
      <c r="W19" s="102"/>
      <c r="X19" s="103" t="s">
        <v>175</v>
      </c>
      <c r="Y19" s="102" t="s">
        <v>70</v>
      </c>
      <c r="Z19" s="102" t="s">
        <v>46</v>
      </c>
      <c r="AA19" s="102">
        <v>1</v>
      </c>
      <c r="AB19" s="106">
        <f>M19*I19</f>
        <v>63</v>
      </c>
      <c r="AD19" s="64">
        <f t="shared" ref="AD19:AD23" si="0">V19*I19</f>
        <v>54</v>
      </c>
    </row>
    <row r="20" spans="1:30" s="106" customFormat="1" ht="76.5" customHeight="1" x14ac:dyDescent="0.25">
      <c r="A20" s="92">
        <v>10</v>
      </c>
      <c r="B20" s="102" t="s">
        <v>39</v>
      </c>
      <c r="C20" s="102" t="s">
        <v>147</v>
      </c>
      <c r="D20" s="102" t="s">
        <v>148</v>
      </c>
      <c r="E20" s="102" t="s">
        <v>42</v>
      </c>
      <c r="F20" s="102" t="s">
        <v>176</v>
      </c>
      <c r="G20" s="102" t="s">
        <v>177</v>
      </c>
      <c r="H20" s="102" t="s">
        <v>45</v>
      </c>
      <c r="I20" s="102">
        <v>0.47</v>
      </c>
      <c r="J20" s="95" t="s">
        <v>82</v>
      </c>
      <c r="K20" s="102"/>
      <c r="L20" s="102"/>
      <c r="M20" s="102">
        <v>44</v>
      </c>
      <c r="N20" s="102">
        <v>0</v>
      </c>
      <c r="O20" s="102">
        <v>0</v>
      </c>
      <c r="P20" s="102">
        <v>10</v>
      </c>
      <c r="Q20" s="102">
        <v>0</v>
      </c>
      <c r="R20" s="102">
        <v>0</v>
      </c>
      <c r="S20" s="102">
        <v>10</v>
      </c>
      <c r="T20" s="102">
        <v>0</v>
      </c>
      <c r="U20" s="102">
        <v>34</v>
      </c>
      <c r="V20" s="102">
        <v>55</v>
      </c>
      <c r="W20" s="102"/>
      <c r="X20" s="103" t="s">
        <v>178</v>
      </c>
      <c r="Y20" s="102" t="s">
        <v>70</v>
      </c>
      <c r="Z20" s="102" t="s">
        <v>46</v>
      </c>
      <c r="AA20" s="102">
        <v>1</v>
      </c>
      <c r="AB20" s="106">
        <f t="shared" ref="AB20:AB23" si="1">M20*I20</f>
        <v>20.68</v>
      </c>
      <c r="AD20" s="64">
        <f t="shared" si="0"/>
        <v>25.849999999999998</v>
      </c>
    </row>
    <row r="21" spans="1:30" s="106" customFormat="1" ht="76.5" customHeight="1" x14ac:dyDescent="0.25">
      <c r="A21" s="101">
        <v>11</v>
      </c>
      <c r="B21" s="102" t="s">
        <v>71</v>
      </c>
      <c r="C21" s="102" t="s">
        <v>53</v>
      </c>
      <c r="D21" s="102" t="s">
        <v>179</v>
      </c>
      <c r="E21" s="102" t="s">
        <v>73</v>
      </c>
      <c r="F21" s="102" t="s">
        <v>180</v>
      </c>
      <c r="G21" s="108" t="s">
        <v>181</v>
      </c>
      <c r="H21" s="102" t="s">
        <v>45</v>
      </c>
      <c r="I21" s="102">
        <v>6.1660000000000004</v>
      </c>
      <c r="J21" s="95" t="s">
        <v>82</v>
      </c>
      <c r="K21" s="102"/>
      <c r="L21" s="102"/>
      <c r="M21" s="102">
        <v>1</v>
      </c>
      <c r="N21" s="102">
        <v>0</v>
      </c>
      <c r="O21" s="102">
        <v>0</v>
      </c>
      <c r="P21" s="102">
        <v>1</v>
      </c>
      <c r="Q21" s="102">
        <v>0</v>
      </c>
      <c r="R21" s="102">
        <v>0</v>
      </c>
      <c r="S21" s="102">
        <v>0</v>
      </c>
      <c r="T21" s="102">
        <v>1</v>
      </c>
      <c r="U21" s="102">
        <v>0</v>
      </c>
      <c r="V21" s="102">
        <v>6</v>
      </c>
      <c r="W21" s="102"/>
      <c r="X21" s="103" t="s">
        <v>182</v>
      </c>
      <c r="Y21" s="102" t="s">
        <v>183</v>
      </c>
      <c r="Z21" s="109" t="s">
        <v>46</v>
      </c>
      <c r="AA21" s="102">
        <v>1</v>
      </c>
      <c r="AB21" s="106">
        <f t="shared" si="1"/>
        <v>6.1660000000000004</v>
      </c>
      <c r="AD21" s="64">
        <f t="shared" si="0"/>
        <v>36.996000000000002</v>
      </c>
    </row>
    <row r="22" spans="1:30" s="106" customFormat="1" ht="76.5" customHeight="1" x14ac:dyDescent="0.25">
      <c r="A22" s="92">
        <v>12</v>
      </c>
      <c r="B22" s="102" t="s">
        <v>39</v>
      </c>
      <c r="C22" s="102" t="s">
        <v>147</v>
      </c>
      <c r="D22" s="102" t="s">
        <v>148</v>
      </c>
      <c r="E22" s="102" t="s">
        <v>42</v>
      </c>
      <c r="F22" s="102" t="s">
        <v>184</v>
      </c>
      <c r="G22" s="102" t="s">
        <v>185</v>
      </c>
      <c r="H22" s="102" t="s">
        <v>45</v>
      </c>
      <c r="I22" s="102">
        <v>0.17</v>
      </c>
      <c r="J22" s="95" t="s">
        <v>82</v>
      </c>
      <c r="K22" s="102"/>
      <c r="L22" s="102"/>
      <c r="M22" s="102">
        <v>44</v>
      </c>
      <c r="N22" s="102">
        <v>0</v>
      </c>
      <c r="O22" s="102">
        <v>0</v>
      </c>
      <c r="P22" s="102">
        <v>10</v>
      </c>
      <c r="Q22" s="102">
        <v>0</v>
      </c>
      <c r="R22" s="102">
        <v>0</v>
      </c>
      <c r="S22" s="102">
        <v>10</v>
      </c>
      <c r="T22" s="102">
        <v>0</v>
      </c>
      <c r="U22" s="102">
        <v>34</v>
      </c>
      <c r="V22" s="102">
        <v>33</v>
      </c>
      <c r="W22" s="102"/>
      <c r="X22" s="103" t="s">
        <v>186</v>
      </c>
      <c r="Y22" s="102" t="s">
        <v>183</v>
      </c>
      <c r="Z22" s="102" t="s">
        <v>46</v>
      </c>
      <c r="AA22" s="102">
        <v>1</v>
      </c>
      <c r="AB22" s="106">
        <f t="shared" si="1"/>
        <v>7.48</v>
      </c>
      <c r="AD22" s="64">
        <f t="shared" si="0"/>
        <v>5.61</v>
      </c>
    </row>
    <row r="23" spans="1:30" s="112" customFormat="1" ht="74.25" customHeight="1" x14ac:dyDescent="0.25">
      <c r="A23" s="110">
        <v>13</v>
      </c>
      <c r="B23" s="105" t="s">
        <v>47</v>
      </c>
      <c r="C23" s="102" t="s">
        <v>53</v>
      </c>
      <c r="D23" s="102" t="s">
        <v>113</v>
      </c>
      <c r="E23" s="102" t="s">
        <v>42</v>
      </c>
      <c r="F23" s="102" t="s">
        <v>187</v>
      </c>
      <c r="G23" s="102" t="s">
        <v>188</v>
      </c>
      <c r="H23" s="102" t="s">
        <v>45</v>
      </c>
      <c r="I23" s="102">
        <v>0.32</v>
      </c>
      <c r="J23" s="95" t="s">
        <v>82</v>
      </c>
      <c r="K23" s="102"/>
      <c r="L23" s="102"/>
      <c r="M23" s="102">
        <v>56</v>
      </c>
      <c r="N23" s="102">
        <v>0</v>
      </c>
      <c r="O23" s="102">
        <v>0</v>
      </c>
      <c r="P23" s="102">
        <v>56</v>
      </c>
      <c r="Q23" s="102">
        <v>0</v>
      </c>
      <c r="R23" s="102">
        <v>0</v>
      </c>
      <c r="S23" s="102">
        <v>0</v>
      </c>
      <c r="T23" s="102">
        <v>56</v>
      </c>
      <c r="U23" s="102">
        <v>0</v>
      </c>
      <c r="V23" s="102">
        <v>12</v>
      </c>
      <c r="W23" s="102"/>
      <c r="X23" s="103" t="s">
        <v>189</v>
      </c>
      <c r="Y23" s="102" t="s">
        <v>183</v>
      </c>
      <c r="Z23" s="109" t="s">
        <v>46</v>
      </c>
      <c r="AA23" s="102">
        <v>1</v>
      </c>
      <c r="AB23" s="106">
        <f t="shared" si="1"/>
        <v>17.920000000000002</v>
      </c>
      <c r="AC23" s="111"/>
      <c r="AD23" s="64">
        <f t="shared" si="0"/>
        <v>3.84</v>
      </c>
    </row>
    <row r="24" spans="1:30" s="81" customFormat="1" x14ac:dyDescent="0.25">
      <c r="A24" s="80" t="s">
        <v>191</v>
      </c>
      <c r="B24" s="80">
        <v>10594</v>
      </c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</row>
    <row r="25" spans="1:30" s="81" customFormat="1" x14ac:dyDescent="0.25">
      <c r="M25" s="81">
        <f>M23+M22+M21+M20+M19+M15</f>
        <v>212</v>
      </c>
      <c r="AB25" s="81">
        <f>SUM(AB11:AB23)</f>
        <v>121.24600000000001</v>
      </c>
    </row>
    <row r="26" spans="1:30" s="81" customFormat="1" x14ac:dyDescent="0.25">
      <c r="B26" s="81" t="s">
        <v>61</v>
      </c>
      <c r="L26" s="81">
        <f>M25/B24</f>
        <v>2.001132716632056E-2</v>
      </c>
      <c r="AA26" s="81">
        <f>AB25/B24</f>
        <v>1.1444780064187277E-2</v>
      </c>
    </row>
    <row r="27" spans="1:30" s="81" customFormat="1" x14ac:dyDescent="0.25">
      <c r="B27" s="81" t="s">
        <v>196</v>
      </c>
      <c r="L27" s="81">
        <f>L26+Март!N29</f>
        <v>4.5686237492920521E-2</v>
      </c>
      <c r="AA27" s="81">
        <f>AA26+Март!AA29</f>
        <v>0.1083769114593166</v>
      </c>
    </row>
    <row r="28" spans="1:30" s="81" customFormat="1" x14ac:dyDescent="0.25"/>
    <row r="29" spans="1:30" s="81" customFormat="1" x14ac:dyDescent="0.25"/>
    <row r="30" spans="1:30" s="81" customFormat="1" x14ac:dyDescent="0.25"/>
    <row r="31" spans="1:30" s="81" customFormat="1" x14ac:dyDescent="0.25"/>
    <row r="32" spans="1:30" s="81" customFormat="1" x14ac:dyDescent="0.25">
      <c r="L32" s="81">
        <f>M25+Март!N35</f>
        <v>484</v>
      </c>
      <c r="AB32" s="81">
        <f>AB25+Март!AB35</f>
        <v>1148.1450000000002</v>
      </c>
    </row>
    <row r="33" s="81" customFormat="1" x14ac:dyDescent="0.25"/>
    <row r="34" s="81" customFormat="1" x14ac:dyDescent="0.25"/>
    <row r="35" s="81" customFormat="1" x14ac:dyDescent="0.25"/>
    <row r="36" s="81" customFormat="1" x14ac:dyDescent="0.25"/>
    <row r="37" s="81" customFormat="1" x14ac:dyDescent="0.25"/>
    <row r="38" s="81" customFormat="1" x14ac:dyDescent="0.25"/>
    <row r="39" s="81" customFormat="1" x14ac:dyDescent="0.25"/>
    <row r="40" s="81" customFormat="1" x14ac:dyDescent="0.25"/>
    <row r="41" s="81" customFormat="1" x14ac:dyDescent="0.25"/>
    <row r="42" s="81" customFormat="1" x14ac:dyDescent="0.25"/>
    <row r="43" s="81" customFormat="1" x14ac:dyDescent="0.25"/>
    <row r="44" s="81" customFormat="1" x14ac:dyDescent="0.25"/>
    <row r="45" s="81" customFormat="1" x14ac:dyDescent="0.25"/>
    <row r="46" s="81" customFormat="1" x14ac:dyDescent="0.25"/>
    <row r="47" s="81" customFormat="1" x14ac:dyDescent="0.25"/>
    <row r="48" s="81" customFormat="1" x14ac:dyDescent="0.25"/>
    <row r="49" s="81" customFormat="1" x14ac:dyDescent="0.25"/>
    <row r="50" s="81" customFormat="1" x14ac:dyDescent="0.25"/>
    <row r="51" s="81" customFormat="1" x14ac:dyDescent="0.25"/>
    <row r="52" s="81" customFormat="1" x14ac:dyDescent="0.25"/>
    <row r="53" s="81" customFormat="1" x14ac:dyDescent="0.25"/>
    <row r="54" s="81" customFormat="1" x14ac:dyDescent="0.25"/>
    <row r="55" s="81" customFormat="1" x14ac:dyDescent="0.25"/>
    <row r="56" s="81" customFormat="1" x14ac:dyDescent="0.25"/>
    <row r="57" s="81" customFormat="1" x14ac:dyDescent="0.25"/>
    <row r="58" s="81" customFormat="1" x14ac:dyDescent="0.25"/>
    <row r="59" s="81" customFormat="1" x14ac:dyDescent="0.25"/>
    <row r="60" s="81" customFormat="1" x14ac:dyDescent="0.25"/>
    <row r="61" s="81" customFormat="1" x14ac:dyDescent="0.25"/>
    <row r="62" s="81" customFormat="1" x14ac:dyDescent="0.25"/>
    <row r="63" s="81" customFormat="1" x14ac:dyDescent="0.25"/>
    <row r="64" s="81" customFormat="1" x14ac:dyDescent="0.25"/>
    <row r="65" s="81" customFormat="1" x14ac:dyDescent="0.25"/>
    <row r="66" s="81" customFormat="1" x14ac:dyDescent="0.25"/>
    <row r="67" s="81" customFormat="1" x14ac:dyDescent="0.25"/>
    <row r="68" s="81" customFormat="1" x14ac:dyDescent="0.25"/>
    <row r="69" s="81" customFormat="1" x14ac:dyDescent="0.25"/>
    <row r="70" s="81" customFormat="1" x14ac:dyDescent="0.25"/>
    <row r="71" s="81" customFormat="1" x14ac:dyDescent="0.25"/>
    <row r="72" s="81" customFormat="1" x14ac:dyDescent="0.25"/>
    <row r="73" s="81" customFormat="1" x14ac:dyDescent="0.25"/>
    <row r="74" s="81" customFormat="1" x14ac:dyDescent="0.25"/>
    <row r="75" s="81" customFormat="1" x14ac:dyDescent="0.25"/>
    <row r="76" s="81" customFormat="1" x14ac:dyDescent="0.25"/>
    <row r="77" s="81" customFormat="1" x14ac:dyDescent="0.25"/>
    <row r="78" s="81" customFormat="1" x14ac:dyDescent="0.25"/>
    <row r="79" s="81" customFormat="1" x14ac:dyDescent="0.25"/>
    <row r="80" s="81" customFormat="1" x14ac:dyDescent="0.25"/>
    <row r="81" s="81" customFormat="1" x14ac:dyDescent="0.25"/>
    <row r="82" s="81" customFormat="1" x14ac:dyDescent="0.25"/>
    <row r="83" s="81" customFormat="1" x14ac:dyDescent="0.25"/>
    <row r="84" s="81" customFormat="1" x14ac:dyDescent="0.25"/>
    <row r="85" s="81" customFormat="1" x14ac:dyDescent="0.25"/>
    <row r="86" s="81" customFormat="1" x14ac:dyDescent="0.25"/>
    <row r="87" s="81" customFormat="1" x14ac:dyDescent="0.25"/>
    <row r="88" s="81" customFormat="1" x14ac:dyDescent="0.25"/>
    <row r="89" s="81" customFormat="1" x14ac:dyDescent="0.25"/>
    <row r="90" s="81" customFormat="1" x14ac:dyDescent="0.25"/>
    <row r="91" s="81" customFormat="1" x14ac:dyDescent="0.25"/>
    <row r="92" s="81" customFormat="1" x14ac:dyDescent="0.25"/>
    <row r="93" s="81" customFormat="1" x14ac:dyDescent="0.25"/>
    <row r="94" s="81" customFormat="1" x14ac:dyDescent="0.25"/>
    <row r="95" s="81" customFormat="1" x14ac:dyDescent="0.25"/>
    <row r="96" s="81" customFormat="1" x14ac:dyDescent="0.25"/>
    <row r="97" s="81" customFormat="1" x14ac:dyDescent="0.25"/>
    <row r="98" s="81" customFormat="1" x14ac:dyDescent="0.25"/>
    <row r="99" s="81" customFormat="1" x14ac:dyDescent="0.25"/>
    <row r="100" s="81" customFormat="1" x14ac:dyDescent="0.25"/>
    <row r="101" s="81" customFormat="1" x14ac:dyDescent="0.25"/>
    <row r="102" s="81" customFormat="1" x14ac:dyDescent="0.25"/>
    <row r="103" s="81" customFormat="1" x14ac:dyDescent="0.25"/>
    <row r="104" s="81" customFormat="1" x14ac:dyDescent="0.25"/>
    <row r="105" s="81" customFormat="1" x14ac:dyDescent="0.25"/>
    <row r="106" s="81" customFormat="1" x14ac:dyDescent="0.25"/>
    <row r="107" s="81" customFormat="1" x14ac:dyDescent="0.25"/>
    <row r="108" s="81" customFormat="1" x14ac:dyDescent="0.25"/>
    <row r="109" s="81" customFormat="1" x14ac:dyDescent="0.25"/>
    <row r="110" s="81" customFormat="1" x14ac:dyDescent="0.25"/>
    <row r="111" s="81" customFormat="1" x14ac:dyDescent="0.25"/>
    <row r="112" s="81" customFormat="1" x14ac:dyDescent="0.25"/>
    <row r="113" s="81" customFormat="1" x14ac:dyDescent="0.25"/>
    <row r="114" s="81" customFormat="1" x14ac:dyDescent="0.25"/>
    <row r="115" s="81" customFormat="1" x14ac:dyDescent="0.25"/>
    <row r="116" s="81" customFormat="1" x14ac:dyDescent="0.25"/>
    <row r="117" s="81" customFormat="1" x14ac:dyDescent="0.25"/>
    <row r="118" s="81" customFormat="1" x14ac:dyDescent="0.25"/>
    <row r="119" s="81" customFormat="1" x14ac:dyDescent="0.25"/>
    <row r="120" s="81" customFormat="1" x14ac:dyDescent="0.25"/>
    <row r="121" s="81" customFormat="1" x14ac:dyDescent="0.25"/>
    <row r="122" s="81" customFormat="1" x14ac:dyDescent="0.25"/>
    <row r="123" s="81" customFormat="1" x14ac:dyDescent="0.25"/>
    <row r="124" s="81" customFormat="1" x14ac:dyDescent="0.25"/>
    <row r="125" s="81" customFormat="1" x14ac:dyDescent="0.25"/>
    <row r="126" s="81" customFormat="1" x14ac:dyDescent="0.25"/>
    <row r="127" s="81" customFormat="1" x14ac:dyDescent="0.25"/>
    <row r="128" s="81" customFormat="1" x14ac:dyDescent="0.25"/>
    <row r="129" s="81" customFormat="1" x14ac:dyDescent="0.25"/>
    <row r="130" s="81" customFormat="1" x14ac:dyDescent="0.25"/>
    <row r="131" s="81" customFormat="1" x14ac:dyDescent="0.25"/>
    <row r="132" s="81" customFormat="1" x14ac:dyDescent="0.25"/>
    <row r="133" s="81" customFormat="1" x14ac:dyDescent="0.25"/>
    <row r="134" s="81" customFormat="1" x14ac:dyDescent="0.25"/>
    <row r="135" s="81" customFormat="1" x14ac:dyDescent="0.25"/>
    <row r="136" s="81" customFormat="1" x14ac:dyDescent="0.25"/>
    <row r="137" s="81" customFormat="1" x14ac:dyDescent="0.25"/>
    <row r="138" s="81" customFormat="1" x14ac:dyDescent="0.25"/>
    <row r="139" s="81" customFormat="1" x14ac:dyDescent="0.25"/>
    <row r="140" s="81" customFormat="1" x14ac:dyDescent="0.25"/>
    <row r="141" s="81" customFormat="1" x14ac:dyDescent="0.25"/>
    <row r="142" s="81" customFormat="1" x14ac:dyDescent="0.25"/>
    <row r="143" s="81" customFormat="1" x14ac:dyDescent="0.25"/>
    <row r="144" s="81" customFormat="1" x14ac:dyDescent="0.25"/>
    <row r="145" s="81" customFormat="1" x14ac:dyDescent="0.25"/>
    <row r="146" s="81" customFormat="1" x14ac:dyDescent="0.25"/>
    <row r="147" s="81" customFormat="1" x14ac:dyDescent="0.25"/>
    <row r="148" s="81" customFormat="1" x14ac:dyDescent="0.25"/>
    <row r="149" s="81" customFormat="1" x14ac:dyDescent="0.25"/>
    <row r="150" s="81" customFormat="1" x14ac:dyDescent="0.25"/>
    <row r="151" s="81" customFormat="1" x14ac:dyDescent="0.25"/>
    <row r="152" s="81" customFormat="1" x14ac:dyDescent="0.25"/>
    <row r="153" s="81" customFormat="1" x14ac:dyDescent="0.25"/>
    <row r="154" s="81" customFormat="1" x14ac:dyDescent="0.25"/>
    <row r="155" s="81" customFormat="1" x14ac:dyDescent="0.25"/>
    <row r="156" s="81" customFormat="1" x14ac:dyDescent="0.25"/>
    <row r="157" s="81" customFormat="1" x14ac:dyDescent="0.25"/>
    <row r="158" s="81" customFormat="1" x14ac:dyDescent="0.25"/>
    <row r="159" s="81" customFormat="1" x14ac:dyDescent="0.25"/>
    <row r="160" s="81" customFormat="1" x14ac:dyDescent="0.25"/>
    <row r="161" s="81" customFormat="1" x14ac:dyDescent="0.25"/>
    <row r="162" s="81" customFormat="1" x14ac:dyDescent="0.25"/>
    <row r="163" s="81" customFormat="1" x14ac:dyDescent="0.25"/>
    <row r="164" s="81" customFormat="1" x14ac:dyDescent="0.25"/>
    <row r="165" s="81" customFormat="1" x14ac:dyDescent="0.25"/>
    <row r="166" s="81" customFormat="1" x14ac:dyDescent="0.25"/>
    <row r="167" s="81" customFormat="1" x14ac:dyDescent="0.25"/>
    <row r="168" s="81" customFormat="1" x14ac:dyDescent="0.25"/>
    <row r="169" s="81" customFormat="1" x14ac:dyDescent="0.25"/>
    <row r="170" s="81" customFormat="1" x14ac:dyDescent="0.25"/>
    <row r="171" s="81" customFormat="1" x14ac:dyDescent="0.25"/>
    <row r="172" s="81" customFormat="1" x14ac:dyDescent="0.25"/>
    <row r="173" s="81" customFormat="1" x14ac:dyDescent="0.25"/>
    <row r="174" s="81" customFormat="1" x14ac:dyDescent="0.25"/>
    <row r="175" s="81" customFormat="1" x14ac:dyDescent="0.25"/>
    <row r="176" s="81" customFormat="1" x14ac:dyDescent="0.25"/>
    <row r="177" s="81" customFormat="1" x14ac:dyDescent="0.25"/>
    <row r="178" s="81" customFormat="1" x14ac:dyDescent="0.25"/>
    <row r="179" s="81" customFormat="1" x14ac:dyDescent="0.25"/>
    <row r="180" s="81" customFormat="1" x14ac:dyDescent="0.25"/>
    <row r="181" s="81" customFormat="1" x14ac:dyDescent="0.25"/>
    <row r="182" s="81" customFormat="1" x14ac:dyDescent="0.25"/>
    <row r="183" s="81" customFormat="1" x14ac:dyDescent="0.25"/>
    <row r="184" s="81" customFormat="1" x14ac:dyDescent="0.25"/>
    <row r="185" s="81" customFormat="1" x14ac:dyDescent="0.25"/>
    <row r="186" s="81" customFormat="1" x14ac:dyDescent="0.25"/>
    <row r="187" s="81" customFormat="1" x14ac:dyDescent="0.25"/>
    <row r="188" s="81" customFormat="1" x14ac:dyDescent="0.25"/>
    <row r="189" s="81" customFormat="1" x14ac:dyDescent="0.25"/>
    <row r="190" s="81" customFormat="1" x14ac:dyDescent="0.25"/>
    <row r="191" s="81" customFormat="1" x14ac:dyDescent="0.25"/>
    <row r="192" s="81" customFormat="1" x14ac:dyDescent="0.25"/>
    <row r="193" s="81" customFormat="1" x14ac:dyDescent="0.25"/>
    <row r="194" s="81" customFormat="1" x14ac:dyDescent="0.25"/>
    <row r="195" s="81" customFormat="1" x14ac:dyDescent="0.25"/>
    <row r="196" s="81" customFormat="1" x14ac:dyDescent="0.25"/>
    <row r="197" s="81" customFormat="1" x14ac:dyDescent="0.25"/>
    <row r="198" s="81" customFormat="1" x14ac:dyDescent="0.25"/>
    <row r="199" s="81" customFormat="1" x14ac:dyDescent="0.25"/>
    <row r="200" s="81" customFormat="1" x14ac:dyDescent="0.25"/>
    <row r="201" s="81" customFormat="1" x14ac:dyDescent="0.25"/>
    <row r="202" s="81" customFormat="1" x14ac:dyDescent="0.25"/>
    <row r="203" s="81" customFormat="1" x14ac:dyDescent="0.25"/>
    <row r="204" s="81" customFormat="1" x14ac:dyDescent="0.25"/>
    <row r="205" s="81" customFormat="1" x14ac:dyDescent="0.25"/>
    <row r="206" s="81" customFormat="1" x14ac:dyDescent="0.25"/>
    <row r="207" s="81" customFormat="1" x14ac:dyDescent="0.25"/>
    <row r="208" s="81" customFormat="1" x14ac:dyDescent="0.25"/>
    <row r="209" s="81" customFormat="1" x14ac:dyDescent="0.25"/>
    <row r="210" s="81" customFormat="1" x14ac:dyDescent="0.25"/>
    <row r="211" s="81" customFormat="1" x14ac:dyDescent="0.25"/>
    <row r="212" s="81" customFormat="1" x14ac:dyDescent="0.25"/>
    <row r="213" s="81" customFormat="1" x14ac:dyDescent="0.25"/>
    <row r="214" s="81" customFormat="1" x14ac:dyDescent="0.25"/>
    <row r="215" s="81" customFormat="1" x14ac:dyDescent="0.25"/>
    <row r="216" s="81" customFormat="1" x14ac:dyDescent="0.25"/>
    <row r="217" s="81" customFormat="1" x14ac:dyDescent="0.25"/>
    <row r="218" s="81" customFormat="1" x14ac:dyDescent="0.25"/>
    <row r="219" s="81" customFormat="1" x14ac:dyDescent="0.25"/>
    <row r="220" s="81" customFormat="1" x14ac:dyDescent="0.25"/>
    <row r="221" s="81" customFormat="1" x14ac:dyDescent="0.25"/>
    <row r="222" s="81" customFormat="1" x14ac:dyDescent="0.25"/>
    <row r="223" s="81" customFormat="1" x14ac:dyDescent="0.25"/>
    <row r="224" s="81" customFormat="1" x14ac:dyDescent="0.25"/>
    <row r="225" s="81" customFormat="1" x14ac:dyDescent="0.25"/>
    <row r="226" s="81" customFormat="1" x14ac:dyDescent="0.25"/>
    <row r="227" s="81" customFormat="1" x14ac:dyDescent="0.25"/>
    <row r="228" s="81" customFormat="1" x14ac:dyDescent="0.25"/>
    <row r="229" s="81" customFormat="1" x14ac:dyDescent="0.25"/>
    <row r="230" s="81" customFormat="1" x14ac:dyDescent="0.25"/>
    <row r="231" s="81" customFormat="1" x14ac:dyDescent="0.25"/>
    <row r="232" s="81" customFormat="1" x14ac:dyDescent="0.25"/>
    <row r="233" s="81" customFormat="1" x14ac:dyDescent="0.25"/>
    <row r="234" s="81" customFormat="1" x14ac:dyDescent="0.25"/>
    <row r="235" s="81" customFormat="1" x14ac:dyDescent="0.25"/>
    <row r="236" s="81" customFormat="1" x14ac:dyDescent="0.25"/>
    <row r="237" s="81" customFormat="1" x14ac:dyDescent="0.25"/>
    <row r="238" s="81" customFormat="1" x14ac:dyDescent="0.25"/>
    <row r="239" s="81" customFormat="1" x14ac:dyDescent="0.25"/>
    <row r="240" s="81" customFormat="1" x14ac:dyDescent="0.25"/>
    <row r="241" s="81" customFormat="1" x14ac:dyDescent="0.25"/>
    <row r="242" s="81" customFormat="1" x14ac:dyDescent="0.25"/>
    <row r="243" s="81" customFormat="1" x14ac:dyDescent="0.25"/>
    <row r="244" s="81" customFormat="1" x14ac:dyDescent="0.25"/>
    <row r="245" s="81" customFormat="1" x14ac:dyDescent="0.25"/>
    <row r="246" s="81" customFormat="1" x14ac:dyDescent="0.25"/>
    <row r="247" s="81" customFormat="1" x14ac:dyDescent="0.25"/>
    <row r="248" s="81" customFormat="1" x14ac:dyDescent="0.25"/>
    <row r="249" s="81" customFormat="1" x14ac:dyDescent="0.25"/>
    <row r="250" s="81" customFormat="1" x14ac:dyDescent="0.25"/>
    <row r="251" s="81" customFormat="1" x14ac:dyDescent="0.25"/>
    <row r="252" s="81" customFormat="1" x14ac:dyDescent="0.25"/>
    <row r="253" s="81" customFormat="1" x14ac:dyDescent="0.25"/>
    <row r="254" s="81" customFormat="1" x14ac:dyDescent="0.25"/>
    <row r="255" s="81" customFormat="1" x14ac:dyDescent="0.25"/>
    <row r="256" s="81" customFormat="1" x14ac:dyDescent="0.25"/>
    <row r="257" s="81" customFormat="1" x14ac:dyDescent="0.25"/>
    <row r="258" s="81" customFormat="1" x14ac:dyDescent="0.25"/>
    <row r="259" s="81" customFormat="1" x14ac:dyDescent="0.25"/>
    <row r="260" s="81" customFormat="1" x14ac:dyDescent="0.25"/>
    <row r="261" s="81" customFormat="1" x14ac:dyDescent="0.25"/>
    <row r="262" s="81" customFormat="1" x14ac:dyDescent="0.25"/>
    <row r="263" s="81" customFormat="1" x14ac:dyDescent="0.25"/>
    <row r="264" s="81" customFormat="1" x14ac:dyDescent="0.25"/>
    <row r="265" s="81" customFormat="1" x14ac:dyDescent="0.25"/>
    <row r="266" s="81" customFormat="1" x14ac:dyDescent="0.25"/>
    <row r="267" s="81" customFormat="1" x14ac:dyDescent="0.25"/>
    <row r="268" s="81" customFormat="1" x14ac:dyDescent="0.25"/>
    <row r="269" s="81" customFormat="1" x14ac:dyDescent="0.25"/>
    <row r="270" s="81" customFormat="1" x14ac:dyDescent="0.25"/>
    <row r="271" s="81" customFormat="1" x14ac:dyDescent="0.25"/>
    <row r="272" s="81" customFormat="1" x14ac:dyDescent="0.25"/>
    <row r="273" s="81" customFormat="1" x14ac:dyDescent="0.25"/>
    <row r="274" s="81" customFormat="1" x14ac:dyDescent="0.25"/>
    <row r="275" s="81" customFormat="1" x14ac:dyDescent="0.25"/>
    <row r="276" s="81" customFormat="1" x14ac:dyDescent="0.25"/>
    <row r="277" s="81" customFormat="1" x14ac:dyDescent="0.25"/>
    <row r="278" s="81" customFormat="1" x14ac:dyDescent="0.25"/>
    <row r="279" s="81" customFormat="1" x14ac:dyDescent="0.25"/>
    <row r="280" s="81" customFormat="1" x14ac:dyDescent="0.25"/>
    <row r="281" s="81" customFormat="1" x14ac:dyDescent="0.25"/>
    <row r="282" s="81" customFormat="1" x14ac:dyDescent="0.25"/>
    <row r="283" s="81" customFormat="1" x14ac:dyDescent="0.25"/>
    <row r="284" s="81" customFormat="1" x14ac:dyDescent="0.25"/>
    <row r="285" s="81" customFormat="1" x14ac:dyDescent="0.25"/>
    <row r="286" s="81" customFormat="1" x14ac:dyDescent="0.25"/>
    <row r="287" s="81" customFormat="1" x14ac:dyDescent="0.25"/>
    <row r="288" s="81" customFormat="1" x14ac:dyDescent="0.25"/>
    <row r="289" s="81" customFormat="1" x14ac:dyDescent="0.25"/>
    <row r="290" s="81" customFormat="1" x14ac:dyDescent="0.25"/>
    <row r="291" s="81" customFormat="1" x14ac:dyDescent="0.25"/>
    <row r="292" s="81" customFormat="1" x14ac:dyDescent="0.25"/>
    <row r="293" s="81" customFormat="1" x14ac:dyDescent="0.25"/>
    <row r="294" s="81" customFormat="1" x14ac:dyDescent="0.25"/>
    <row r="295" s="81" customFormat="1" x14ac:dyDescent="0.25"/>
    <row r="296" s="81" customFormat="1" x14ac:dyDescent="0.25"/>
    <row r="297" s="81" customFormat="1" x14ac:dyDescent="0.25"/>
    <row r="298" s="81" customFormat="1" x14ac:dyDescent="0.25"/>
    <row r="299" s="81" customFormat="1" x14ac:dyDescent="0.25"/>
    <row r="300" s="81" customFormat="1" x14ac:dyDescent="0.25"/>
    <row r="301" s="81" customFormat="1" x14ac:dyDescent="0.25"/>
    <row r="302" s="81" customFormat="1" x14ac:dyDescent="0.25"/>
    <row r="303" s="81" customFormat="1" x14ac:dyDescent="0.25"/>
    <row r="304" s="81" customFormat="1" x14ac:dyDescent="0.25"/>
    <row r="305" s="81" customFormat="1" x14ac:dyDescent="0.25"/>
    <row r="306" s="81" customFormat="1" x14ac:dyDescent="0.25"/>
    <row r="307" s="81" customFormat="1" x14ac:dyDescent="0.25"/>
    <row r="308" s="81" customFormat="1" x14ac:dyDescent="0.25"/>
    <row r="309" s="81" customFormat="1" x14ac:dyDescent="0.25"/>
    <row r="310" s="81" customFormat="1" x14ac:dyDescent="0.25"/>
    <row r="311" s="81" customFormat="1" x14ac:dyDescent="0.25"/>
    <row r="312" s="81" customFormat="1" x14ac:dyDescent="0.25"/>
    <row r="313" s="81" customFormat="1" x14ac:dyDescent="0.25"/>
    <row r="314" s="81" customFormat="1" x14ac:dyDescent="0.25"/>
    <row r="315" s="81" customFormat="1" x14ac:dyDescent="0.25"/>
    <row r="316" s="81" customFormat="1" x14ac:dyDescent="0.25"/>
    <row r="317" s="81" customFormat="1" x14ac:dyDescent="0.25"/>
    <row r="318" s="81" customFormat="1" x14ac:dyDescent="0.25"/>
    <row r="319" s="81" customFormat="1" x14ac:dyDescent="0.25"/>
    <row r="320" s="81" customFormat="1" x14ac:dyDescent="0.25"/>
    <row r="321" s="81" customFormat="1" x14ac:dyDescent="0.25"/>
    <row r="322" s="81" customFormat="1" x14ac:dyDescent="0.25"/>
    <row r="323" s="81" customFormat="1" x14ac:dyDescent="0.25"/>
    <row r="324" s="81" customFormat="1" x14ac:dyDescent="0.25"/>
    <row r="325" s="81" customFormat="1" x14ac:dyDescent="0.25"/>
    <row r="326" s="81" customFormat="1" x14ac:dyDescent="0.25"/>
    <row r="327" s="81" customFormat="1" x14ac:dyDescent="0.25"/>
    <row r="328" s="81" customFormat="1" x14ac:dyDescent="0.25"/>
    <row r="329" s="81" customFormat="1" x14ac:dyDescent="0.25"/>
    <row r="330" s="81" customFormat="1" x14ac:dyDescent="0.25"/>
    <row r="331" s="81" customFormat="1" x14ac:dyDescent="0.25"/>
    <row r="332" s="81" customFormat="1" x14ac:dyDescent="0.25"/>
    <row r="333" s="81" customFormat="1" x14ac:dyDescent="0.25"/>
    <row r="334" s="81" customFormat="1" x14ac:dyDescent="0.25"/>
    <row r="335" s="81" customFormat="1" x14ac:dyDescent="0.25"/>
    <row r="336" s="81" customFormat="1" x14ac:dyDescent="0.25"/>
    <row r="337" s="81" customFormat="1" x14ac:dyDescent="0.25"/>
    <row r="338" s="81" customFormat="1" x14ac:dyDescent="0.25"/>
    <row r="339" s="81" customFormat="1" x14ac:dyDescent="0.25"/>
    <row r="340" s="81" customFormat="1" x14ac:dyDescent="0.25"/>
    <row r="341" s="81" customFormat="1" x14ac:dyDescent="0.25"/>
    <row r="342" s="81" customFormat="1" x14ac:dyDescent="0.25"/>
    <row r="343" s="81" customFormat="1" x14ac:dyDescent="0.25"/>
    <row r="344" s="81" customFormat="1" x14ac:dyDescent="0.25"/>
    <row r="345" s="81" customFormat="1" x14ac:dyDescent="0.25"/>
    <row r="346" s="81" customFormat="1" x14ac:dyDescent="0.25"/>
    <row r="347" s="81" customFormat="1" x14ac:dyDescent="0.25"/>
    <row r="348" s="81" customFormat="1" x14ac:dyDescent="0.25"/>
    <row r="349" s="81" customFormat="1" x14ac:dyDescent="0.25"/>
    <row r="350" s="81" customFormat="1" x14ac:dyDescent="0.25"/>
    <row r="351" s="81" customFormat="1" x14ac:dyDescent="0.25"/>
    <row r="352" s="81" customFormat="1" x14ac:dyDescent="0.25"/>
    <row r="353" s="81" customFormat="1" x14ac:dyDescent="0.25"/>
    <row r="354" s="81" customFormat="1" x14ac:dyDescent="0.25"/>
    <row r="355" s="81" customFormat="1" x14ac:dyDescent="0.25"/>
    <row r="356" s="81" customFormat="1" x14ac:dyDescent="0.25"/>
    <row r="357" s="81" customFormat="1" x14ac:dyDescent="0.25"/>
    <row r="358" s="81" customFormat="1" x14ac:dyDescent="0.25"/>
    <row r="359" s="81" customFormat="1" x14ac:dyDescent="0.25"/>
    <row r="360" s="81" customFormat="1" x14ac:dyDescent="0.25"/>
    <row r="361" s="81" customFormat="1" x14ac:dyDescent="0.25"/>
    <row r="362" s="81" customFormat="1" x14ac:dyDescent="0.25"/>
    <row r="363" s="81" customFormat="1" x14ac:dyDescent="0.25"/>
    <row r="364" s="81" customFormat="1" x14ac:dyDescent="0.25"/>
    <row r="365" s="81" customFormat="1" x14ac:dyDescent="0.25"/>
    <row r="366" s="81" customFormat="1" x14ac:dyDescent="0.25"/>
    <row r="367" s="81" customFormat="1" x14ac:dyDescent="0.25"/>
    <row r="368" s="81" customFormat="1" x14ac:dyDescent="0.25"/>
    <row r="369" s="81" customFormat="1" x14ac:dyDescent="0.25"/>
    <row r="370" s="81" customFormat="1" x14ac:dyDescent="0.25"/>
    <row r="371" s="81" customFormat="1" x14ac:dyDescent="0.25"/>
    <row r="372" s="81" customFormat="1" x14ac:dyDescent="0.25"/>
    <row r="373" s="81" customFormat="1" x14ac:dyDescent="0.25"/>
    <row r="374" s="81" customFormat="1" x14ac:dyDescent="0.25"/>
    <row r="375" s="81" customFormat="1" x14ac:dyDescent="0.25"/>
    <row r="376" s="81" customFormat="1" x14ac:dyDescent="0.25"/>
    <row r="377" s="81" customFormat="1" x14ac:dyDescent="0.25"/>
    <row r="378" s="81" customFormat="1" x14ac:dyDescent="0.25"/>
    <row r="379" s="81" customFormat="1" x14ac:dyDescent="0.25"/>
    <row r="380" s="81" customFormat="1" x14ac:dyDescent="0.25"/>
    <row r="381" s="81" customFormat="1" x14ac:dyDescent="0.25"/>
    <row r="382" s="81" customFormat="1" x14ac:dyDescent="0.25"/>
    <row r="383" s="81" customFormat="1" x14ac:dyDescent="0.25"/>
    <row r="384" s="81" customFormat="1" x14ac:dyDescent="0.25"/>
    <row r="385" s="81" customFormat="1" x14ac:dyDescent="0.25"/>
    <row r="386" s="81" customFormat="1" x14ac:dyDescent="0.25"/>
    <row r="387" s="81" customFormat="1" x14ac:dyDescent="0.25"/>
    <row r="388" s="81" customFormat="1" x14ac:dyDescent="0.25"/>
    <row r="389" s="81" customFormat="1" x14ac:dyDescent="0.25"/>
    <row r="390" s="81" customFormat="1" x14ac:dyDescent="0.25"/>
    <row r="391" s="81" customFormat="1" x14ac:dyDescent="0.25"/>
    <row r="392" s="81" customFormat="1" x14ac:dyDescent="0.25"/>
    <row r="393" s="81" customFormat="1" x14ac:dyDescent="0.25"/>
    <row r="394" s="81" customFormat="1" x14ac:dyDescent="0.25"/>
    <row r="395" s="81" customFormat="1" x14ac:dyDescent="0.25"/>
    <row r="396" s="81" customFormat="1" x14ac:dyDescent="0.25"/>
    <row r="397" s="81" customFormat="1" x14ac:dyDescent="0.25"/>
    <row r="398" s="81" customFormat="1" x14ac:dyDescent="0.25"/>
    <row r="399" s="81" customFormat="1" x14ac:dyDescent="0.25"/>
    <row r="400" s="81" customFormat="1" x14ac:dyDescent="0.25"/>
    <row r="401" s="81" customFormat="1" x14ac:dyDescent="0.25"/>
    <row r="402" s="81" customFormat="1" x14ac:dyDescent="0.25"/>
    <row r="403" s="81" customFormat="1" x14ac:dyDescent="0.25"/>
    <row r="404" s="81" customFormat="1" x14ac:dyDescent="0.25"/>
    <row r="405" s="81" customFormat="1" x14ac:dyDescent="0.25"/>
    <row r="406" s="81" customFormat="1" x14ac:dyDescent="0.25"/>
    <row r="407" s="81" customFormat="1" x14ac:dyDescent="0.25"/>
    <row r="408" s="81" customFormat="1" x14ac:dyDescent="0.25"/>
    <row r="409" s="81" customFormat="1" x14ac:dyDescent="0.25"/>
    <row r="410" s="81" customFormat="1" x14ac:dyDescent="0.25"/>
    <row r="411" s="81" customFormat="1" x14ac:dyDescent="0.25"/>
    <row r="412" s="81" customFormat="1" x14ac:dyDescent="0.25"/>
    <row r="413" s="81" customFormat="1" x14ac:dyDescent="0.25"/>
    <row r="414" s="81" customFormat="1" x14ac:dyDescent="0.25"/>
    <row r="415" s="81" customFormat="1" x14ac:dyDescent="0.25"/>
    <row r="416" s="81" customFormat="1" x14ac:dyDescent="0.25"/>
    <row r="417" s="81" customFormat="1" x14ac:dyDescent="0.25"/>
    <row r="418" s="81" customFormat="1" x14ac:dyDescent="0.25"/>
    <row r="419" s="81" customFormat="1" x14ac:dyDescent="0.25"/>
    <row r="420" s="81" customFormat="1" x14ac:dyDescent="0.25"/>
    <row r="421" s="81" customFormat="1" x14ac:dyDescent="0.25"/>
    <row r="422" s="81" customFormat="1" x14ac:dyDescent="0.25"/>
    <row r="423" s="81" customFormat="1" x14ac:dyDescent="0.25"/>
    <row r="424" s="81" customFormat="1" x14ac:dyDescent="0.25"/>
    <row r="425" s="81" customFormat="1" x14ac:dyDescent="0.25"/>
    <row r="426" s="81" customFormat="1" x14ac:dyDescent="0.25"/>
    <row r="427" s="81" customFormat="1" x14ac:dyDescent="0.25"/>
    <row r="428" s="81" customFormat="1" x14ac:dyDescent="0.25"/>
    <row r="429" s="81" customFormat="1" x14ac:dyDescent="0.25"/>
    <row r="430" s="81" customFormat="1" x14ac:dyDescent="0.25"/>
    <row r="431" s="81" customFormat="1" x14ac:dyDescent="0.25"/>
    <row r="432" s="81" customFormat="1" x14ac:dyDescent="0.25"/>
    <row r="433" s="81" customFormat="1" x14ac:dyDescent="0.25"/>
    <row r="434" s="81" customFormat="1" x14ac:dyDescent="0.25"/>
    <row r="435" s="81" customFormat="1" x14ac:dyDescent="0.25"/>
    <row r="436" s="81" customFormat="1" x14ac:dyDescent="0.25"/>
    <row r="437" s="81" customFormat="1" x14ac:dyDescent="0.25"/>
    <row r="438" s="81" customFormat="1" x14ac:dyDescent="0.25"/>
    <row r="439" s="81" customFormat="1" x14ac:dyDescent="0.25"/>
    <row r="440" s="81" customFormat="1" x14ac:dyDescent="0.25"/>
    <row r="441" s="81" customFormat="1" x14ac:dyDescent="0.25"/>
    <row r="442" s="81" customFormat="1" x14ac:dyDescent="0.25"/>
    <row r="443" s="81" customFormat="1" x14ac:dyDescent="0.25"/>
    <row r="444" s="81" customFormat="1" x14ac:dyDescent="0.25"/>
    <row r="445" s="81" customFormat="1" x14ac:dyDescent="0.25"/>
    <row r="446" s="81" customFormat="1" x14ac:dyDescent="0.25"/>
    <row r="447" s="81" customFormat="1" x14ac:dyDescent="0.25"/>
    <row r="448" s="81" customFormat="1" x14ac:dyDescent="0.25"/>
    <row r="449" s="81" customFormat="1" x14ac:dyDescent="0.25"/>
    <row r="450" s="81" customFormat="1" x14ac:dyDescent="0.25"/>
    <row r="451" s="81" customFormat="1" x14ac:dyDescent="0.25"/>
    <row r="452" s="81" customFormat="1" x14ac:dyDescent="0.25"/>
    <row r="453" s="81" customFormat="1" x14ac:dyDescent="0.25"/>
    <row r="454" s="81" customFormat="1" x14ac:dyDescent="0.25"/>
    <row r="455" s="81" customFormat="1" x14ac:dyDescent="0.25"/>
    <row r="456" s="81" customFormat="1" x14ac:dyDescent="0.25"/>
    <row r="457" s="81" customFormat="1" x14ac:dyDescent="0.25"/>
    <row r="458" s="81" customFormat="1" x14ac:dyDescent="0.25"/>
    <row r="459" s="81" customFormat="1" x14ac:dyDescent="0.25"/>
    <row r="460" s="81" customFormat="1" x14ac:dyDescent="0.25"/>
    <row r="461" s="81" customFormat="1" x14ac:dyDescent="0.25"/>
    <row r="462" s="81" customFormat="1" x14ac:dyDescent="0.25"/>
    <row r="463" s="81" customFormat="1" x14ac:dyDescent="0.25"/>
    <row r="464" s="81" customFormat="1" x14ac:dyDescent="0.25"/>
    <row r="465" s="81" customFormat="1" x14ac:dyDescent="0.25"/>
    <row r="466" s="81" customFormat="1" x14ac:dyDescent="0.25"/>
    <row r="467" s="81" customFormat="1" x14ac:dyDescent="0.25"/>
    <row r="468" s="81" customFormat="1" x14ac:dyDescent="0.25"/>
    <row r="469" s="81" customFormat="1" x14ac:dyDescent="0.25"/>
    <row r="470" s="81" customFormat="1" x14ac:dyDescent="0.25"/>
    <row r="471" s="81" customFormat="1" x14ac:dyDescent="0.25"/>
    <row r="472" s="81" customFormat="1" x14ac:dyDescent="0.25"/>
    <row r="473" s="81" customFormat="1" x14ac:dyDescent="0.25"/>
    <row r="474" s="81" customFormat="1" x14ac:dyDescent="0.25"/>
    <row r="475" s="81" customFormat="1" x14ac:dyDescent="0.25"/>
    <row r="476" s="81" customFormat="1" x14ac:dyDescent="0.25"/>
    <row r="477" s="81" customFormat="1" x14ac:dyDescent="0.25"/>
    <row r="478" s="81" customFormat="1" x14ac:dyDescent="0.25"/>
    <row r="479" s="81" customFormat="1" x14ac:dyDescent="0.25"/>
    <row r="480" s="81" customFormat="1" x14ac:dyDescent="0.25"/>
    <row r="481" s="81" customFormat="1" x14ac:dyDescent="0.25"/>
    <row r="482" s="81" customFormat="1" x14ac:dyDescent="0.25"/>
    <row r="483" s="81" customFormat="1" x14ac:dyDescent="0.25"/>
    <row r="484" s="81" customFormat="1" x14ac:dyDescent="0.25"/>
    <row r="485" s="81" customFormat="1" x14ac:dyDescent="0.25"/>
    <row r="486" s="81" customFormat="1" x14ac:dyDescent="0.25"/>
    <row r="487" s="81" customFormat="1" x14ac:dyDescent="0.25"/>
    <row r="488" s="81" customFormat="1" x14ac:dyDescent="0.25"/>
    <row r="489" s="81" customFormat="1" x14ac:dyDescent="0.25"/>
    <row r="490" s="81" customFormat="1" x14ac:dyDescent="0.25"/>
    <row r="491" s="81" customFormat="1" x14ac:dyDescent="0.25"/>
    <row r="492" s="81" customFormat="1" x14ac:dyDescent="0.25"/>
    <row r="493" s="81" customFormat="1" x14ac:dyDescent="0.25"/>
    <row r="494" s="81" customFormat="1" x14ac:dyDescent="0.25"/>
    <row r="495" s="81" customFormat="1" x14ac:dyDescent="0.25"/>
    <row r="496" s="81" customFormat="1" x14ac:dyDescent="0.25"/>
    <row r="497" s="81" customFormat="1" x14ac:dyDescent="0.25"/>
    <row r="498" s="81" customFormat="1" x14ac:dyDescent="0.25"/>
    <row r="499" s="81" customFormat="1" x14ac:dyDescent="0.25"/>
    <row r="500" s="81" customFormat="1" x14ac:dyDescent="0.25"/>
    <row r="501" s="81" customFormat="1" x14ac:dyDescent="0.25"/>
    <row r="502" s="81" customFormat="1" x14ac:dyDescent="0.25"/>
    <row r="503" s="81" customFormat="1" x14ac:dyDescent="0.25"/>
    <row r="504" s="81" customFormat="1" x14ac:dyDescent="0.25"/>
    <row r="505" s="81" customFormat="1" x14ac:dyDescent="0.25"/>
    <row r="506" s="81" customFormat="1" x14ac:dyDescent="0.25"/>
    <row r="507" s="81" customFormat="1" x14ac:dyDescent="0.25"/>
    <row r="508" s="81" customFormat="1" x14ac:dyDescent="0.25"/>
    <row r="509" s="81" customFormat="1" x14ac:dyDescent="0.25"/>
    <row r="510" s="81" customFormat="1" x14ac:dyDescent="0.25"/>
    <row r="511" s="81" customFormat="1" x14ac:dyDescent="0.25"/>
    <row r="512" s="81" customFormat="1" x14ac:dyDescent="0.25"/>
    <row r="513" s="81" customFormat="1" x14ac:dyDescent="0.25"/>
    <row r="514" s="81" customFormat="1" x14ac:dyDescent="0.25"/>
    <row r="515" s="81" customFormat="1" x14ac:dyDescent="0.25"/>
    <row r="516" s="81" customFormat="1" x14ac:dyDescent="0.25"/>
    <row r="517" s="81" customFormat="1" x14ac:dyDescent="0.25"/>
    <row r="518" s="81" customFormat="1" x14ac:dyDescent="0.25"/>
    <row r="519" s="81" customFormat="1" x14ac:dyDescent="0.25"/>
    <row r="520" s="81" customFormat="1" x14ac:dyDescent="0.25"/>
    <row r="521" s="81" customFormat="1" x14ac:dyDescent="0.25"/>
    <row r="522" s="81" customFormat="1" x14ac:dyDescent="0.25"/>
    <row r="523" s="81" customFormat="1" x14ac:dyDescent="0.25"/>
    <row r="524" s="81" customFormat="1" x14ac:dyDescent="0.25"/>
    <row r="525" s="81" customFormat="1" x14ac:dyDescent="0.25"/>
    <row r="526" s="81" customFormat="1" x14ac:dyDescent="0.25"/>
    <row r="527" s="81" customFormat="1" x14ac:dyDescent="0.25"/>
    <row r="528" s="81" customFormat="1" x14ac:dyDescent="0.25"/>
    <row r="529" s="81" customFormat="1" x14ac:dyDescent="0.25"/>
    <row r="530" s="81" customFormat="1" x14ac:dyDescent="0.25"/>
    <row r="531" s="81" customFormat="1" x14ac:dyDescent="0.25"/>
    <row r="532" s="81" customFormat="1" x14ac:dyDescent="0.25"/>
    <row r="533" s="81" customFormat="1" x14ac:dyDescent="0.25"/>
    <row r="534" s="81" customFormat="1" x14ac:dyDescent="0.25"/>
    <row r="535" s="81" customFormat="1" x14ac:dyDescent="0.25"/>
    <row r="536" s="81" customFormat="1" x14ac:dyDescent="0.25"/>
    <row r="537" s="81" customFormat="1" x14ac:dyDescent="0.25"/>
    <row r="538" s="81" customFormat="1" x14ac:dyDescent="0.25"/>
    <row r="539" s="81" customFormat="1" x14ac:dyDescent="0.25"/>
    <row r="540" s="81" customFormat="1" x14ac:dyDescent="0.25"/>
    <row r="541" s="81" customFormat="1" x14ac:dyDescent="0.25"/>
    <row r="542" s="81" customFormat="1" x14ac:dyDescent="0.25"/>
    <row r="543" s="81" customFormat="1" x14ac:dyDescent="0.25"/>
    <row r="544" s="81" customFormat="1" x14ac:dyDescent="0.25"/>
    <row r="545" s="81" customFormat="1" x14ac:dyDescent="0.25"/>
    <row r="546" s="81" customFormat="1" x14ac:dyDescent="0.25"/>
    <row r="547" s="81" customFormat="1" x14ac:dyDescent="0.25"/>
    <row r="548" s="81" customFormat="1" x14ac:dyDescent="0.25"/>
    <row r="549" s="81" customFormat="1" x14ac:dyDescent="0.25"/>
    <row r="550" s="81" customFormat="1" x14ac:dyDescent="0.25"/>
    <row r="551" s="81" customFormat="1" x14ac:dyDescent="0.25"/>
    <row r="552" s="81" customFormat="1" x14ac:dyDescent="0.25"/>
    <row r="553" s="81" customFormat="1" x14ac:dyDescent="0.25"/>
    <row r="554" s="81" customFormat="1" x14ac:dyDescent="0.25"/>
    <row r="555" s="81" customFormat="1" x14ac:dyDescent="0.25"/>
    <row r="556" s="81" customFormat="1" x14ac:dyDescent="0.25"/>
    <row r="557" s="81" customFormat="1" x14ac:dyDescent="0.25"/>
    <row r="558" s="81" customFormat="1" x14ac:dyDescent="0.25"/>
    <row r="559" s="81" customFormat="1" x14ac:dyDescent="0.25"/>
    <row r="560" s="81" customFormat="1" x14ac:dyDescent="0.25"/>
    <row r="561" s="81" customFormat="1" x14ac:dyDescent="0.25"/>
    <row r="562" s="81" customFormat="1" x14ac:dyDescent="0.25"/>
    <row r="563" s="81" customFormat="1" x14ac:dyDescent="0.25"/>
    <row r="564" s="81" customFormat="1" x14ac:dyDescent="0.25"/>
    <row r="565" s="81" customFormat="1" x14ac:dyDescent="0.25"/>
    <row r="566" s="81" customFormat="1" x14ac:dyDescent="0.25"/>
    <row r="567" s="81" customFormat="1" x14ac:dyDescent="0.25"/>
    <row r="568" s="81" customFormat="1" x14ac:dyDescent="0.25"/>
    <row r="569" s="81" customFormat="1" x14ac:dyDescent="0.25"/>
    <row r="570" s="81" customFormat="1" x14ac:dyDescent="0.25"/>
    <row r="571" s="81" customFormat="1" x14ac:dyDescent="0.25"/>
    <row r="572" s="81" customFormat="1" x14ac:dyDescent="0.25"/>
    <row r="573" s="81" customFormat="1" x14ac:dyDescent="0.25"/>
    <row r="574" s="81" customFormat="1" x14ac:dyDescent="0.25"/>
    <row r="575" s="81" customFormat="1" x14ac:dyDescent="0.25"/>
    <row r="576" s="81" customFormat="1" x14ac:dyDescent="0.25"/>
    <row r="577" s="81" customFormat="1" x14ac:dyDescent="0.25"/>
    <row r="578" s="81" customFormat="1" x14ac:dyDescent="0.25"/>
    <row r="579" s="81" customFormat="1" x14ac:dyDescent="0.25"/>
    <row r="580" s="81" customFormat="1" x14ac:dyDescent="0.25"/>
    <row r="581" s="81" customFormat="1" x14ac:dyDescent="0.25"/>
    <row r="582" s="81" customFormat="1" x14ac:dyDescent="0.25"/>
    <row r="583" s="81" customFormat="1" x14ac:dyDescent="0.25"/>
    <row r="584" s="81" customFormat="1" x14ac:dyDescent="0.25"/>
    <row r="585" s="81" customFormat="1" x14ac:dyDescent="0.25"/>
    <row r="586" s="81" customFormat="1" x14ac:dyDescent="0.25"/>
    <row r="587" s="81" customFormat="1" x14ac:dyDescent="0.25"/>
    <row r="588" s="81" customFormat="1" x14ac:dyDescent="0.25"/>
    <row r="589" s="81" customFormat="1" x14ac:dyDescent="0.25"/>
    <row r="590" s="81" customFormat="1" x14ac:dyDescent="0.25"/>
    <row r="591" s="81" customFormat="1" x14ac:dyDescent="0.25"/>
    <row r="592" s="81" customFormat="1" x14ac:dyDescent="0.25"/>
    <row r="593" s="81" customFormat="1" x14ac:dyDescent="0.25"/>
    <row r="594" s="81" customFormat="1" x14ac:dyDescent="0.25"/>
    <row r="595" s="81" customFormat="1" x14ac:dyDescent="0.25"/>
    <row r="596" s="81" customFormat="1" x14ac:dyDescent="0.25"/>
    <row r="597" s="81" customFormat="1" x14ac:dyDescent="0.25"/>
    <row r="598" s="81" customFormat="1" x14ac:dyDescent="0.25"/>
    <row r="599" s="81" customFormat="1" x14ac:dyDescent="0.25"/>
    <row r="600" s="81" customFormat="1" x14ac:dyDescent="0.25"/>
    <row r="601" s="81" customFormat="1" x14ac:dyDescent="0.25"/>
    <row r="602" s="81" customFormat="1" x14ac:dyDescent="0.25"/>
    <row r="603" s="81" customFormat="1" x14ac:dyDescent="0.25"/>
    <row r="604" s="81" customFormat="1" x14ac:dyDescent="0.25"/>
    <row r="605" s="81" customFormat="1" x14ac:dyDescent="0.25"/>
    <row r="606" s="81" customFormat="1" x14ac:dyDescent="0.25"/>
    <row r="607" s="81" customFormat="1" x14ac:dyDescent="0.25"/>
    <row r="608" s="81" customFormat="1" x14ac:dyDescent="0.25"/>
    <row r="609" s="81" customFormat="1" x14ac:dyDescent="0.25"/>
    <row r="610" s="81" customFormat="1" x14ac:dyDescent="0.25"/>
    <row r="611" s="81" customFormat="1" x14ac:dyDescent="0.25"/>
    <row r="612" s="81" customFormat="1" x14ac:dyDescent="0.25"/>
    <row r="613" s="81" customFormat="1" x14ac:dyDescent="0.25"/>
    <row r="614" s="81" customFormat="1" x14ac:dyDescent="0.25"/>
    <row r="615" s="81" customFormat="1" x14ac:dyDescent="0.25"/>
    <row r="616" s="81" customFormat="1" x14ac:dyDescent="0.25"/>
    <row r="617" s="81" customFormat="1" x14ac:dyDescent="0.25"/>
    <row r="618" s="81" customFormat="1" x14ac:dyDescent="0.25"/>
    <row r="619" s="81" customFormat="1" x14ac:dyDescent="0.25"/>
    <row r="620" s="81" customFormat="1" x14ac:dyDescent="0.25"/>
    <row r="621" s="81" customFormat="1" x14ac:dyDescent="0.25"/>
    <row r="622" s="81" customFormat="1" x14ac:dyDescent="0.25"/>
    <row r="623" s="81" customFormat="1" x14ac:dyDescent="0.25"/>
    <row r="624" s="81" customFormat="1" x14ac:dyDescent="0.25"/>
    <row r="625" s="81" customFormat="1" x14ac:dyDescent="0.25"/>
    <row r="626" s="81" customFormat="1" x14ac:dyDescent="0.25"/>
    <row r="627" s="81" customFormat="1" x14ac:dyDescent="0.25"/>
    <row r="628" s="81" customFormat="1" x14ac:dyDescent="0.25"/>
    <row r="629" s="81" customFormat="1" x14ac:dyDescent="0.25"/>
    <row r="630" s="81" customFormat="1" x14ac:dyDescent="0.25"/>
    <row r="631" s="81" customFormat="1" x14ac:dyDescent="0.25"/>
    <row r="632" s="81" customFormat="1" x14ac:dyDescent="0.25"/>
    <row r="633" s="81" customFormat="1" x14ac:dyDescent="0.25"/>
    <row r="634" s="81" customFormat="1" x14ac:dyDescent="0.25"/>
    <row r="635" s="81" customFormat="1" x14ac:dyDescent="0.25"/>
    <row r="636" s="81" customFormat="1" x14ac:dyDescent="0.25"/>
    <row r="637" s="81" customFormat="1" x14ac:dyDescent="0.25"/>
    <row r="638" s="81" customFormat="1" x14ac:dyDescent="0.25"/>
    <row r="639" s="81" customFormat="1" x14ac:dyDescent="0.25"/>
    <row r="640" s="81" customFormat="1" x14ac:dyDescent="0.25"/>
    <row r="641" s="81" customFormat="1" x14ac:dyDescent="0.25"/>
    <row r="642" s="81" customFormat="1" x14ac:dyDescent="0.25"/>
    <row r="643" s="81" customFormat="1" x14ac:dyDescent="0.25"/>
    <row r="644" s="81" customFormat="1" x14ac:dyDescent="0.25"/>
    <row r="645" s="81" customFormat="1" x14ac:dyDescent="0.25"/>
    <row r="646" s="81" customFormat="1" x14ac:dyDescent="0.25"/>
    <row r="647" s="81" customFormat="1" x14ac:dyDescent="0.25"/>
    <row r="648" s="81" customFormat="1" x14ac:dyDescent="0.25"/>
    <row r="649" s="81" customFormat="1" x14ac:dyDescent="0.25"/>
    <row r="650" s="81" customFormat="1" x14ac:dyDescent="0.25"/>
    <row r="651" s="81" customFormat="1" x14ac:dyDescent="0.25"/>
    <row r="652" s="81" customFormat="1" x14ac:dyDescent="0.25"/>
    <row r="653" s="81" customFormat="1" x14ac:dyDescent="0.25"/>
    <row r="654" s="81" customFormat="1" x14ac:dyDescent="0.25"/>
    <row r="655" s="81" customFormat="1" x14ac:dyDescent="0.25"/>
    <row r="656" s="81" customFormat="1" x14ac:dyDescent="0.25"/>
    <row r="657" s="81" customFormat="1" x14ac:dyDescent="0.25"/>
    <row r="658" s="81" customFormat="1" x14ac:dyDescent="0.25"/>
    <row r="659" s="81" customFormat="1" x14ac:dyDescent="0.25"/>
    <row r="660" s="81" customFormat="1" x14ac:dyDescent="0.25"/>
    <row r="661" s="81" customFormat="1" x14ac:dyDescent="0.25"/>
    <row r="662" s="81" customFormat="1" x14ac:dyDescent="0.25"/>
    <row r="663" s="81" customFormat="1" x14ac:dyDescent="0.25"/>
    <row r="664" s="81" customFormat="1" x14ac:dyDescent="0.25"/>
    <row r="665" s="81" customFormat="1" x14ac:dyDescent="0.25"/>
    <row r="666" s="81" customFormat="1" x14ac:dyDescent="0.25"/>
    <row r="667" s="81" customFormat="1" x14ac:dyDescent="0.25"/>
    <row r="668" s="81" customFormat="1" x14ac:dyDescent="0.25"/>
    <row r="669" s="81" customFormat="1" x14ac:dyDescent="0.25"/>
    <row r="670" s="81" customFormat="1" x14ac:dyDescent="0.25"/>
    <row r="671" s="81" customFormat="1" x14ac:dyDescent="0.25"/>
    <row r="672" s="81" customFormat="1" x14ac:dyDescent="0.25"/>
    <row r="673" s="81" customFormat="1" x14ac:dyDescent="0.25"/>
    <row r="674" s="81" customFormat="1" x14ac:dyDescent="0.25"/>
    <row r="675" s="81" customFormat="1" x14ac:dyDescent="0.25"/>
    <row r="676" s="81" customFormat="1" x14ac:dyDescent="0.25"/>
    <row r="677" s="81" customFormat="1" x14ac:dyDescent="0.25"/>
    <row r="678" s="81" customFormat="1" x14ac:dyDescent="0.25"/>
    <row r="679" s="81" customFormat="1" x14ac:dyDescent="0.25"/>
    <row r="680" s="81" customFormat="1" x14ac:dyDescent="0.25"/>
    <row r="681" s="81" customFormat="1" x14ac:dyDescent="0.25"/>
    <row r="682" s="81" customFormat="1" x14ac:dyDescent="0.25"/>
    <row r="683" s="81" customFormat="1" x14ac:dyDescent="0.25"/>
    <row r="684" s="81" customFormat="1" x14ac:dyDescent="0.25"/>
    <row r="685" s="81" customFormat="1" x14ac:dyDescent="0.25"/>
    <row r="686" s="81" customFormat="1" x14ac:dyDescent="0.25"/>
    <row r="687" s="81" customFormat="1" x14ac:dyDescent="0.25"/>
    <row r="688" s="81" customFormat="1" x14ac:dyDescent="0.25"/>
    <row r="689" s="81" customFormat="1" x14ac:dyDescent="0.25"/>
    <row r="690" s="81" customFormat="1" x14ac:dyDescent="0.25"/>
    <row r="691" s="81" customFormat="1" x14ac:dyDescent="0.25"/>
    <row r="692" s="81" customFormat="1" x14ac:dyDescent="0.25"/>
    <row r="693" s="81" customFormat="1" x14ac:dyDescent="0.25"/>
    <row r="694" s="81" customFormat="1" x14ac:dyDescent="0.25"/>
    <row r="695" s="81" customFormat="1" x14ac:dyDescent="0.25"/>
    <row r="696" s="81" customFormat="1" x14ac:dyDescent="0.25"/>
    <row r="697" s="81" customFormat="1" x14ac:dyDescent="0.25"/>
    <row r="698" s="81" customFormat="1" x14ac:dyDescent="0.25"/>
    <row r="699" s="81" customFormat="1" x14ac:dyDescent="0.25"/>
    <row r="700" s="81" customFormat="1" x14ac:dyDescent="0.25"/>
    <row r="701" s="81" customFormat="1" x14ac:dyDescent="0.25"/>
    <row r="702" s="81" customFormat="1" x14ac:dyDescent="0.25"/>
    <row r="703" s="81" customFormat="1" x14ac:dyDescent="0.25"/>
    <row r="704" s="81" customFormat="1" x14ac:dyDescent="0.25"/>
    <row r="705" s="81" customFormat="1" x14ac:dyDescent="0.25"/>
    <row r="706" s="81" customFormat="1" x14ac:dyDescent="0.25"/>
    <row r="707" s="81" customFormat="1" x14ac:dyDescent="0.25"/>
    <row r="708" s="81" customFormat="1" x14ac:dyDescent="0.25"/>
    <row r="709" s="81" customFormat="1" x14ac:dyDescent="0.25"/>
    <row r="710" s="81" customFormat="1" x14ac:dyDescent="0.25"/>
    <row r="711" s="81" customFormat="1" x14ac:dyDescent="0.25"/>
    <row r="712" s="81" customFormat="1" x14ac:dyDescent="0.25"/>
    <row r="713" s="81" customFormat="1" x14ac:dyDescent="0.25"/>
    <row r="714" s="81" customFormat="1" x14ac:dyDescent="0.25"/>
    <row r="715" s="81" customFormat="1" x14ac:dyDescent="0.25"/>
    <row r="716" s="81" customFormat="1" x14ac:dyDescent="0.25"/>
    <row r="717" s="81" customFormat="1" x14ac:dyDescent="0.25"/>
    <row r="718" s="81" customFormat="1" x14ac:dyDescent="0.25"/>
    <row r="719" s="81" customFormat="1" x14ac:dyDescent="0.25"/>
    <row r="720" s="81" customFormat="1" x14ac:dyDescent="0.25"/>
    <row r="721" s="81" customFormat="1" x14ac:dyDescent="0.25"/>
    <row r="722" s="81" customFormat="1" x14ac:dyDescent="0.25"/>
    <row r="723" s="81" customFormat="1" x14ac:dyDescent="0.25"/>
    <row r="724" s="81" customFormat="1" x14ac:dyDescent="0.25"/>
    <row r="725" s="81" customFormat="1" x14ac:dyDescent="0.25"/>
    <row r="726" s="81" customFormat="1" x14ac:dyDescent="0.25"/>
    <row r="727" s="81" customFormat="1" x14ac:dyDescent="0.25"/>
    <row r="728" s="81" customFormat="1" x14ac:dyDescent="0.25"/>
    <row r="729" s="81" customFormat="1" x14ac:dyDescent="0.25"/>
    <row r="730" s="81" customFormat="1" x14ac:dyDescent="0.25"/>
    <row r="731" s="81" customFormat="1" x14ac:dyDescent="0.25"/>
    <row r="732" s="81" customFormat="1" x14ac:dyDescent="0.25"/>
    <row r="733" s="81" customFormat="1" x14ac:dyDescent="0.25"/>
    <row r="734" s="81" customFormat="1" x14ac:dyDescent="0.25"/>
    <row r="735" s="81" customFormat="1" x14ac:dyDescent="0.25"/>
    <row r="736" s="81" customFormat="1" x14ac:dyDescent="0.25"/>
    <row r="737" s="81" customFormat="1" x14ac:dyDescent="0.25"/>
    <row r="738" s="81" customFormat="1" x14ac:dyDescent="0.25"/>
    <row r="739" s="81" customFormat="1" x14ac:dyDescent="0.25"/>
    <row r="740" s="81" customFormat="1" x14ac:dyDescent="0.25"/>
    <row r="741" s="81" customFormat="1" x14ac:dyDescent="0.25"/>
    <row r="742" s="81" customFormat="1" x14ac:dyDescent="0.25"/>
    <row r="743" s="81" customFormat="1" x14ac:dyDescent="0.25"/>
    <row r="744" s="81" customFormat="1" x14ac:dyDescent="0.25"/>
    <row r="745" s="81" customFormat="1" x14ac:dyDescent="0.25"/>
    <row r="746" s="81" customFormat="1" x14ac:dyDescent="0.25"/>
    <row r="747" s="81" customFormat="1" x14ac:dyDescent="0.25"/>
    <row r="748" s="81" customFormat="1" x14ac:dyDescent="0.25"/>
    <row r="749" s="81" customFormat="1" x14ac:dyDescent="0.25"/>
    <row r="750" s="81" customFormat="1" x14ac:dyDescent="0.25"/>
    <row r="751" s="81" customFormat="1" x14ac:dyDescent="0.25"/>
    <row r="752" s="81" customFormat="1" x14ac:dyDescent="0.25"/>
    <row r="753" s="81" customFormat="1" x14ac:dyDescent="0.25"/>
    <row r="754" s="81" customFormat="1" x14ac:dyDescent="0.25"/>
    <row r="755" s="81" customFormat="1" x14ac:dyDescent="0.25"/>
    <row r="756" s="81" customFormat="1" x14ac:dyDescent="0.25"/>
    <row r="757" s="81" customFormat="1" x14ac:dyDescent="0.25"/>
    <row r="758" s="81" customFormat="1" x14ac:dyDescent="0.25"/>
    <row r="759" s="81" customFormat="1" x14ac:dyDescent="0.25"/>
    <row r="760" s="81" customFormat="1" x14ac:dyDescent="0.25"/>
    <row r="761" s="81" customFormat="1" x14ac:dyDescent="0.25"/>
    <row r="762" s="81" customFormat="1" x14ac:dyDescent="0.25"/>
    <row r="763" s="81" customFormat="1" x14ac:dyDescent="0.25"/>
    <row r="764" s="81" customFormat="1" x14ac:dyDescent="0.25"/>
    <row r="765" s="81" customFormat="1" x14ac:dyDescent="0.25"/>
    <row r="766" s="81" customFormat="1" x14ac:dyDescent="0.25"/>
    <row r="767" s="81" customFormat="1" x14ac:dyDescent="0.25"/>
    <row r="768" s="81" customFormat="1" x14ac:dyDescent="0.25"/>
    <row r="769" s="81" customFormat="1" x14ac:dyDescent="0.25"/>
    <row r="770" s="81" customFormat="1" x14ac:dyDescent="0.25"/>
    <row r="771" s="81" customFormat="1" x14ac:dyDescent="0.25"/>
    <row r="772" s="81" customFormat="1" x14ac:dyDescent="0.25"/>
    <row r="773" s="81" customFormat="1" x14ac:dyDescent="0.25"/>
    <row r="774" s="81" customFormat="1" x14ac:dyDescent="0.25"/>
    <row r="775" s="81" customFormat="1" x14ac:dyDescent="0.25"/>
    <row r="776" s="81" customFormat="1" x14ac:dyDescent="0.25"/>
    <row r="777" s="81" customFormat="1" x14ac:dyDescent="0.25"/>
    <row r="778" s="81" customFormat="1" x14ac:dyDescent="0.25"/>
    <row r="779" s="81" customFormat="1" x14ac:dyDescent="0.25"/>
    <row r="780" s="81" customFormat="1" x14ac:dyDescent="0.25"/>
    <row r="781" s="81" customFormat="1" x14ac:dyDescent="0.25"/>
    <row r="782" s="81" customFormat="1" x14ac:dyDescent="0.25"/>
    <row r="783" s="81" customFormat="1" x14ac:dyDescent="0.25"/>
    <row r="784" s="81" customFormat="1" x14ac:dyDescent="0.25"/>
    <row r="785" s="81" customFormat="1" x14ac:dyDescent="0.25"/>
    <row r="786" s="81" customFormat="1" x14ac:dyDescent="0.25"/>
    <row r="787" s="81" customFormat="1" x14ac:dyDescent="0.25"/>
    <row r="788" s="81" customFormat="1" x14ac:dyDescent="0.25"/>
    <row r="789" s="81" customFormat="1" x14ac:dyDescent="0.25"/>
    <row r="790" s="81" customFormat="1" x14ac:dyDescent="0.25"/>
    <row r="791" s="81" customFormat="1" x14ac:dyDescent="0.25"/>
    <row r="792" s="81" customFormat="1" x14ac:dyDescent="0.25"/>
    <row r="793" s="81" customFormat="1" x14ac:dyDescent="0.25"/>
    <row r="794" s="81" customFormat="1" x14ac:dyDescent="0.25"/>
    <row r="795" s="81" customFormat="1" x14ac:dyDescent="0.25"/>
    <row r="796" s="81" customFormat="1" x14ac:dyDescent="0.25"/>
    <row r="797" s="81" customFormat="1" x14ac:dyDescent="0.25"/>
    <row r="798" s="81" customFormat="1" x14ac:dyDescent="0.25"/>
    <row r="799" s="81" customFormat="1" x14ac:dyDescent="0.25"/>
    <row r="800" s="81" customFormat="1" x14ac:dyDescent="0.25"/>
    <row r="801" s="81" customFormat="1" x14ac:dyDescent="0.25"/>
    <row r="802" s="81" customFormat="1" x14ac:dyDescent="0.25"/>
    <row r="803" s="81" customFormat="1" x14ac:dyDescent="0.25"/>
    <row r="804" s="81" customFormat="1" x14ac:dyDescent="0.25"/>
    <row r="805" s="81" customFormat="1" x14ac:dyDescent="0.25"/>
    <row r="806" s="81" customFormat="1" x14ac:dyDescent="0.25"/>
    <row r="807" s="81" customFormat="1" x14ac:dyDescent="0.25"/>
    <row r="808" s="81" customFormat="1" x14ac:dyDescent="0.25"/>
    <row r="809" s="81" customFormat="1" x14ac:dyDescent="0.25"/>
    <row r="810" s="81" customFormat="1" x14ac:dyDescent="0.25"/>
    <row r="811" s="81" customFormat="1" x14ac:dyDescent="0.25"/>
    <row r="812" s="81" customFormat="1" x14ac:dyDescent="0.25"/>
    <row r="813" s="81" customFormat="1" x14ac:dyDescent="0.25"/>
    <row r="814" s="81" customFormat="1" x14ac:dyDescent="0.25"/>
    <row r="815" s="81" customFormat="1" x14ac:dyDescent="0.25"/>
    <row r="816" s="81" customFormat="1" x14ac:dyDescent="0.25"/>
    <row r="817" s="81" customFormat="1" x14ac:dyDescent="0.25"/>
    <row r="818" s="81" customFormat="1" x14ac:dyDescent="0.25"/>
    <row r="819" s="81" customFormat="1" x14ac:dyDescent="0.25"/>
    <row r="820" s="81" customFormat="1" x14ac:dyDescent="0.25"/>
    <row r="821" s="81" customFormat="1" x14ac:dyDescent="0.25"/>
    <row r="822" s="81" customFormat="1" x14ac:dyDescent="0.25"/>
    <row r="823" s="81" customFormat="1" x14ac:dyDescent="0.25"/>
    <row r="824" s="81" customFormat="1" x14ac:dyDescent="0.25"/>
    <row r="825" s="81" customFormat="1" x14ac:dyDescent="0.25"/>
    <row r="826" s="81" customFormat="1" x14ac:dyDescent="0.25"/>
    <row r="827" s="81" customFormat="1" x14ac:dyDescent="0.25"/>
    <row r="828" s="81" customFormat="1" x14ac:dyDescent="0.25"/>
    <row r="829" s="81" customFormat="1" x14ac:dyDescent="0.25"/>
    <row r="830" s="81" customFormat="1" x14ac:dyDescent="0.25"/>
    <row r="831" s="81" customFormat="1" x14ac:dyDescent="0.25"/>
    <row r="832" s="81" customFormat="1" x14ac:dyDescent="0.25"/>
    <row r="833" s="81" customFormat="1" x14ac:dyDescent="0.25"/>
    <row r="834" s="81" customFormat="1" x14ac:dyDescent="0.25"/>
    <row r="835" s="81" customFormat="1" x14ac:dyDescent="0.25"/>
    <row r="836" s="81" customFormat="1" x14ac:dyDescent="0.25"/>
    <row r="837" s="81" customFormat="1" x14ac:dyDescent="0.25"/>
    <row r="838" s="81" customFormat="1" x14ac:dyDescent="0.25"/>
    <row r="839" s="81" customFormat="1" x14ac:dyDescent="0.25"/>
    <row r="840" s="81" customFormat="1" x14ac:dyDescent="0.25"/>
    <row r="841" s="81" customFormat="1" x14ac:dyDescent="0.25"/>
    <row r="842" s="81" customFormat="1" x14ac:dyDescent="0.25"/>
    <row r="843" s="81" customFormat="1" x14ac:dyDescent="0.25"/>
    <row r="844" s="81" customFormat="1" x14ac:dyDescent="0.25"/>
    <row r="845" s="81" customFormat="1" x14ac:dyDescent="0.25"/>
    <row r="846" s="81" customFormat="1" x14ac:dyDescent="0.25"/>
    <row r="847" s="81" customFormat="1" x14ac:dyDescent="0.25"/>
    <row r="848" s="81" customFormat="1" x14ac:dyDescent="0.25"/>
    <row r="849" s="81" customFormat="1" x14ac:dyDescent="0.25"/>
    <row r="850" s="81" customFormat="1" x14ac:dyDescent="0.25"/>
    <row r="851" s="81" customFormat="1" x14ac:dyDescent="0.25"/>
    <row r="852" s="81" customFormat="1" x14ac:dyDescent="0.25"/>
    <row r="853" s="81" customFormat="1" x14ac:dyDescent="0.25"/>
    <row r="854" s="81" customFormat="1" x14ac:dyDescent="0.25"/>
    <row r="855" s="81" customFormat="1" x14ac:dyDescent="0.25"/>
    <row r="856" s="81" customFormat="1" x14ac:dyDescent="0.25"/>
    <row r="857" s="81" customFormat="1" x14ac:dyDescent="0.25"/>
    <row r="858" s="81" customFormat="1" x14ac:dyDescent="0.25"/>
    <row r="859" s="81" customFormat="1" x14ac:dyDescent="0.25"/>
    <row r="860" s="81" customFormat="1" x14ac:dyDescent="0.25"/>
    <row r="861" s="81" customFormat="1" x14ac:dyDescent="0.25"/>
    <row r="862" s="81" customFormat="1" x14ac:dyDescent="0.25"/>
    <row r="863" s="81" customFormat="1" x14ac:dyDescent="0.25"/>
    <row r="864" s="81" customFormat="1" x14ac:dyDescent="0.25"/>
    <row r="865" s="81" customFormat="1" x14ac:dyDescent="0.25"/>
    <row r="866" s="81" customFormat="1" x14ac:dyDescent="0.25"/>
    <row r="867" s="81" customFormat="1" x14ac:dyDescent="0.25"/>
    <row r="868" s="81" customFormat="1" x14ac:dyDescent="0.25"/>
    <row r="869" s="81" customFormat="1" x14ac:dyDescent="0.25"/>
    <row r="870" s="81" customFormat="1" x14ac:dyDescent="0.25"/>
    <row r="871" s="81" customFormat="1" x14ac:dyDescent="0.25"/>
    <row r="872" s="81" customFormat="1" x14ac:dyDescent="0.25"/>
    <row r="873" s="81" customFormat="1" x14ac:dyDescent="0.25"/>
    <row r="874" s="81" customFormat="1" x14ac:dyDescent="0.25"/>
    <row r="875" s="81" customFormat="1" x14ac:dyDescent="0.25"/>
    <row r="876" s="81" customFormat="1" x14ac:dyDescent="0.25"/>
    <row r="877" s="81" customFormat="1" x14ac:dyDescent="0.25"/>
    <row r="878" s="81" customFormat="1" x14ac:dyDescent="0.25"/>
    <row r="879" s="81" customFormat="1" x14ac:dyDescent="0.25"/>
    <row r="880" s="81" customFormat="1" x14ac:dyDescent="0.25"/>
    <row r="881" s="81" customFormat="1" x14ac:dyDescent="0.25"/>
    <row r="882" s="81" customFormat="1" x14ac:dyDescent="0.25"/>
    <row r="883" s="81" customFormat="1" x14ac:dyDescent="0.25"/>
    <row r="884" s="81" customFormat="1" x14ac:dyDescent="0.25"/>
    <row r="885" s="81" customFormat="1" x14ac:dyDescent="0.25"/>
    <row r="886" s="81" customFormat="1" x14ac:dyDescent="0.25"/>
    <row r="887" s="81" customFormat="1" x14ac:dyDescent="0.25"/>
    <row r="888" s="81" customFormat="1" x14ac:dyDescent="0.25"/>
    <row r="889" s="81" customFormat="1" x14ac:dyDescent="0.25"/>
    <row r="890" s="81" customFormat="1" x14ac:dyDescent="0.25"/>
    <row r="891" s="81" customFormat="1" x14ac:dyDescent="0.25"/>
    <row r="892" s="81" customFormat="1" x14ac:dyDescent="0.25"/>
    <row r="893" s="81" customFormat="1" x14ac:dyDescent="0.25"/>
    <row r="894" s="81" customFormat="1" x14ac:dyDescent="0.25"/>
    <row r="895" s="81" customFormat="1" x14ac:dyDescent="0.25"/>
    <row r="896" s="81" customFormat="1" x14ac:dyDescent="0.25"/>
    <row r="897" s="81" customFormat="1" x14ac:dyDescent="0.25"/>
    <row r="898" s="81" customFormat="1" x14ac:dyDescent="0.25"/>
    <row r="899" s="81" customFormat="1" x14ac:dyDescent="0.25"/>
    <row r="900" s="81" customFormat="1" x14ac:dyDescent="0.25"/>
    <row r="901" s="81" customFormat="1" x14ac:dyDescent="0.25"/>
    <row r="902" s="81" customFormat="1" x14ac:dyDescent="0.25"/>
    <row r="903" s="81" customFormat="1" x14ac:dyDescent="0.25"/>
    <row r="904" s="81" customFormat="1" x14ac:dyDescent="0.25"/>
    <row r="905" s="81" customFormat="1" x14ac:dyDescent="0.25"/>
    <row r="906" s="81" customFormat="1" x14ac:dyDescent="0.25"/>
    <row r="907" s="81" customFormat="1" x14ac:dyDescent="0.25"/>
    <row r="908" s="81" customFormat="1" x14ac:dyDescent="0.25"/>
    <row r="909" s="81" customFormat="1" x14ac:dyDescent="0.25"/>
    <row r="910" s="81" customFormat="1" x14ac:dyDescent="0.25"/>
    <row r="911" s="81" customFormat="1" x14ac:dyDescent="0.25"/>
    <row r="912" s="81" customFormat="1" x14ac:dyDescent="0.25"/>
    <row r="913" s="81" customFormat="1" x14ac:dyDescent="0.25"/>
    <row r="914" s="81" customFormat="1" x14ac:dyDescent="0.25"/>
    <row r="915" s="81" customFormat="1" x14ac:dyDescent="0.25"/>
    <row r="916" s="81" customFormat="1" x14ac:dyDescent="0.25"/>
    <row r="917" s="81" customFormat="1" x14ac:dyDescent="0.25"/>
    <row r="918" s="81" customFormat="1" x14ac:dyDescent="0.25"/>
    <row r="919" s="81" customFormat="1" x14ac:dyDescent="0.25"/>
    <row r="920" s="81" customFormat="1" x14ac:dyDescent="0.25"/>
    <row r="921" s="81" customFormat="1" x14ac:dyDescent="0.25"/>
    <row r="922" s="81" customFormat="1" x14ac:dyDescent="0.25"/>
    <row r="923" s="81" customFormat="1" x14ac:dyDescent="0.25"/>
    <row r="924" s="81" customFormat="1" x14ac:dyDescent="0.25"/>
    <row r="925" s="81" customFormat="1" x14ac:dyDescent="0.25"/>
    <row r="926" s="81" customFormat="1" x14ac:dyDescent="0.25"/>
    <row r="927" s="81" customFormat="1" x14ac:dyDescent="0.25"/>
    <row r="928" s="81" customFormat="1" x14ac:dyDescent="0.25"/>
    <row r="929" s="81" customFormat="1" x14ac:dyDescent="0.25"/>
    <row r="930" s="81" customFormat="1" x14ac:dyDescent="0.25"/>
    <row r="931" s="81" customFormat="1" x14ac:dyDescent="0.25"/>
    <row r="932" s="81" customFormat="1" x14ac:dyDescent="0.25"/>
    <row r="933" s="81" customFormat="1" x14ac:dyDescent="0.25"/>
    <row r="934" s="81" customFormat="1" x14ac:dyDescent="0.25"/>
    <row r="935" s="81" customFormat="1" x14ac:dyDescent="0.25"/>
    <row r="936" s="81" customFormat="1" x14ac:dyDescent="0.25"/>
    <row r="937" s="81" customFormat="1" x14ac:dyDescent="0.25"/>
    <row r="938" s="81" customFormat="1" x14ac:dyDescent="0.25"/>
    <row r="939" s="81" customFormat="1" x14ac:dyDescent="0.25"/>
    <row r="940" s="81" customFormat="1" x14ac:dyDescent="0.25"/>
    <row r="941" s="81" customFormat="1" x14ac:dyDescent="0.25"/>
    <row r="942" s="81" customFormat="1" x14ac:dyDescent="0.25"/>
    <row r="943" s="81" customFormat="1" x14ac:dyDescent="0.25"/>
    <row r="944" s="81" customFormat="1" x14ac:dyDescent="0.25"/>
    <row r="945" s="81" customFormat="1" x14ac:dyDescent="0.25"/>
    <row r="946" s="81" customFormat="1" x14ac:dyDescent="0.25"/>
    <row r="947" s="81" customFormat="1" x14ac:dyDescent="0.25"/>
    <row r="948" s="81" customFormat="1" x14ac:dyDescent="0.25"/>
    <row r="949" s="81" customFormat="1" x14ac:dyDescent="0.25"/>
    <row r="950" s="81" customFormat="1" x14ac:dyDescent="0.25"/>
    <row r="951" s="81" customFormat="1" x14ac:dyDescent="0.25"/>
    <row r="952" s="81" customFormat="1" x14ac:dyDescent="0.25"/>
    <row r="953" s="81" customFormat="1" x14ac:dyDescent="0.25"/>
    <row r="954" s="81" customFormat="1" x14ac:dyDescent="0.25"/>
    <row r="955" s="81" customFormat="1" x14ac:dyDescent="0.25"/>
    <row r="956" s="81" customFormat="1" x14ac:dyDescent="0.25"/>
    <row r="957" s="81" customFormat="1" x14ac:dyDescent="0.25"/>
    <row r="958" s="81" customFormat="1" x14ac:dyDescent="0.25"/>
    <row r="959" s="81" customFormat="1" x14ac:dyDescent="0.25"/>
    <row r="960" s="81" customFormat="1" x14ac:dyDescent="0.25"/>
    <row r="961" s="81" customFormat="1" x14ac:dyDescent="0.25"/>
    <row r="962" s="81" customFormat="1" x14ac:dyDescent="0.25"/>
    <row r="963" s="81" customFormat="1" x14ac:dyDescent="0.25"/>
    <row r="964" s="81" customFormat="1" x14ac:dyDescent="0.25"/>
    <row r="965" s="81" customFormat="1" x14ac:dyDescent="0.25"/>
    <row r="966" s="81" customFormat="1" x14ac:dyDescent="0.25"/>
    <row r="967" s="81" customFormat="1" x14ac:dyDescent="0.25"/>
    <row r="968" s="81" customFormat="1" x14ac:dyDescent="0.25"/>
    <row r="969" s="81" customFormat="1" x14ac:dyDescent="0.25"/>
    <row r="970" s="81" customFormat="1" x14ac:dyDescent="0.25"/>
    <row r="971" s="81" customFormat="1" x14ac:dyDescent="0.25"/>
    <row r="972" s="81" customFormat="1" x14ac:dyDescent="0.25"/>
    <row r="973" s="81" customFormat="1" x14ac:dyDescent="0.25"/>
    <row r="974" s="81" customFormat="1" x14ac:dyDescent="0.25"/>
    <row r="975" s="81" customFormat="1" x14ac:dyDescent="0.25"/>
    <row r="976" s="81" customFormat="1" x14ac:dyDescent="0.25"/>
    <row r="977" s="81" customFormat="1" x14ac:dyDescent="0.25"/>
    <row r="978" s="81" customFormat="1" x14ac:dyDescent="0.25"/>
    <row r="979" s="81" customFormat="1" x14ac:dyDescent="0.25"/>
    <row r="980" s="81" customFormat="1" x14ac:dyDescent="0.25"/>
    <row r="981" s="81" customFormat="1" x14ac:dyDescent="0.25"/>
    <row r="982" s="81" customFormat="1" x14ac:dyDescent="0.25"/>
    <row r="983" s="81" customFormat="1" x14ac:dyDescent="0.25"/>
    <row r="984" s="81" customFormat="1" x14ac:dyDescent="0.25"/>
    <row r="985" s="81" customFormat="1" x14ac:dyDescent="0.25"/>
    <row r="986" s="81" customFormat="1" x14ac:dyDescent="0.25"/>
    <row r="987" s="81" customFormat="1" x14ac:dyDescent="0.25"/>
    <row r="988" s="81" customFormat="1" x14ac:dyDescent="0.25"/>
    <row r="989" s="81" customFormat="1" x14ac:dyDescent="0.25"/>
    <row r="990" s="81" customFormat="1" x14ac:dyDescent="0.25"/>
    <row r="991" s="81" customFormat="1" x14ac:dyDescent="0.25"/>
    <row r="992" s="81" customFormat="1" x14ac:dyDescent="0.25"/>
    <row r="993" s="81" customFormat="1" x14ac:dyDescent="0.25"/>
    <row r="994" s="81" customFormat="1" x14ac:dyDescent="0.25"/>
    <row r="995" s="81" customFormat="1" x14ac:dyDescent="0.25"/>
    <row r="996" s="81" customFormat="1" x14ac:dyDescent="0.25"/>
    <row r="997" s="81" customFormat="1" x14ac:dyDescent="0.25"/>
    <row r="998" s="81" customFormat="1" x14ac:dyDescent="0.25"/>
    <row r="999" s="81" customFormat="1" x14ac:dyDescent="0.25"/>
    <row r="1000" s="81" customFormat="1" x14ac:dyDescent="0.25"/>
    <row r="1001" s="81" customFormat="1" x14ac:dyDescent="0.25"/>
    <row r="1002" s="81" customFormat="1" x14ac:dyDescent="0.25"/>
    <row r="1003" s="81" customFormat="1" x14ac:dyDescent="0.25"/>
    <row r="1004" s="81" customFormat="1" x14ac:dyDescent="0.25"/>
    <row r="1005" s="81" customFormat="1" x14ac:dyDescent="0.25"/>
    <row r="1006" s="81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Z8:Z9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A1:O1"/>
    <mergeCell ref="A3:T3"/>
    <mergeCell ref="A4:T4"/>
    <mergeCell ref="A6:I6"/>
    <mergeCell ref="J6:V6"/>
  </mergeCells>
  <pageMargins left="0.15" right="0.15" top="0.6" bottom="0.02" header="0.3" footer="0.3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1</v>
      </c>
    </row>
    <row r="3" spans="2:2" x14ac:dyDescent="0.25">
      <c r="B3" t="s">
        <v>59</v>
      </c>
    </row>
    <row r="4" spans="2:2" x14ac:dyDescent="0.25">
      <c r="B4" t="s">
        <v>60</v>
      </c>
    </row>
    <row r="5" spans="2:2" x14ac:dyDescent="0.25">
      <c r="B5" t="s">
        <v>61</v>
      </c>
    </row>
    <row r="6" spans="2:2" x14ac:dyDescent="0.25">
      <c r="B6" t="s">
        <v>62</v>
      </c>
    </row>
    <row r="7" spans="2:2" x14ac:dyDescent="0.25">
      <c r="B7" t="s">
        <v>63</v>
      </c>
    </row>
    <row r="8" spans="2:2" x14ac:dyDescent="0.25">
      <c r="B8" t="s">
        <v>64</v>
      </c>
    </row>
    <row r="9" spans="2:2" x14ac:dyDescent="0.25">
      <c r="B9" t="s">
        <v>65</v>
      </c>
    </row>
    <row r="10" spans="2:2" x14ac:dyDescent="0.25">
      <c r="B10" t="s">
        <v>66</v>
      </c>
    </row>
    <row r="11" spans="2:2" x14ac:dyDescent="0.25">
      <c r="B11" t="s">
        <v>67</v>
      </c>
    </row>
    <row r="12" spans="2:2" x14ac:dyDescent="0.25">
      <c r="B12" t="s">
        <v>68</v>
      </c>
    </row>
    <row r="13" spans="2:2" x14ac:dyDescent="0.25">
      <c r="B13" t="s">
        <v>69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21"/>
  <sheetViews>
    <sheetView showRuler="0" topLeftCell="D5" zoomScale="62" zoomScaleNormal="62" workbookViewId="0">
      <selection activeCell="AB40" sqref="AB11:AB40"/>
    </sheetView>
  </sheetViews>
  <sheetFormatPr defaultRowHeight="16.5" x14ac:dyDescent="0.3"/>
  <cols>
    <col min="1" max="1" width="9.140625" style="115"/>
    <col min="2" max="2" width="23.140625" style="115" customWidth="1"/>
    <col min="3" max="3" width="9.140625" style="115"/>
    <col min="4" max="4" width="21.140625" style="115" customWidth="1"/>
    <col min="5" max="5" width="9.140625" style="115"/>
    <col min="6" max="6" width="18.28515625" style="115" customWidth="1"/>
    <col min="7" max="7" width="19.140625" style="115" customWidth="1"/>
    <col min="8" max="9" width="9.140625" style="115"/>
    <col min="10" max="12" width="9.140625" style="113"/>
    <col min="13" max="13" width="11.42578125" style="113" bestFit="1" customWidth="1"/>
    <col min="14" max="23" width="9.140625" style="113"/>
    <col min="24" max="24" width="14.28515625" style="113" customWidth="1"/>
    <col min="25" max="27" width="9.140625" style="113"/>
    <col min="28" max="28" width="13.5703125" style="113" bestFit="1" customWidth="1"/>
    <col min="29" max="257" width="9.140625" style="113"/>
    <col min="258" max="258" width="23.140625" style="113" customWidth="1"/>
    <col min="259" max="259" width="9.140625" style="113"/>
    <col min="260" max="260" width="21.140625" style="113" customWidth="1"/>
    <col min="261" max="261" width="9.140625" style="113"/>
    <col min="262" max="262" width="18.28515625" style="113" customWidth="1"/>
    <col min="263" max="263" width="19.140625" style="113" customWidth="1"/>
    <col min="264" max="279" width="9.140625" style="113"/>
    <col min="280" max="280" width="14.28515625" style="113" customWidth="1"/>
    <col min="281" max="513" width="9.140625" style="113"/>
    <col min="514" max="514" width="23.140625" style="113" customWidth="1"/>
    <col min="515" max="515" width="9.140625" style="113"/>
    <col min="516" max="516" width="21.140625" style="113" customWidth="1"/>
    <col min="517" max="517" width="9.140625" style="113"/>
    <col min="518" max="518" width="18.28515625" style="113" customWidth="1"/>
    <col min="519" max="519" width="19.140625" style="113" customWidth="1"/>
    <col min="520" max="535" width="9.140625" style="113"/>
    <col min="536" max="536" width="14.28515625" style="113" customWidth="1"/>
    <col min="537" max="769" width="9.140625" style="113"/>
    <col min="770" max="770" width="23.140625" style="113" customWidth="1"/>
    <col min="771" max="771" width="9.140625" style="113"/>
    <col min="772" max="772" width="21.140625" style="113" customWidth="1"/>
    <col min="773" max="773" width="9.140625" style="113"/>
    <col min="774" max="774" width="18.28515625" style="113" customWidth="1"/>
    <col min="775" max="775" width="19.140625" style="113" customWidth="1"/>
    <col min="776" max="791" width="9.140625" style="113"/>
    <col min="792" max="792" width="14.28515625" style="113" customWidth="1"/>
    <col min="793" max="1025" width="9.140625" style="113"/>
    <col min="1026" max="1026" width="23.140625" style="113" customWidth="1"/>
    <col min="1027" max="1027" width="9.140625" style="113"/>
    <col min="1028" max="1028" width="21.140625" style="113" customWidth="1"/>
    <col min="1029" max="1029" width="9.140625" style="113"/>
    <col min="1030" max="1030" width="18.28515625" style="113" customWidth="1"/>
    <col min="1031" max="1031" width="19.140625" style="113" customWidth="1"/>
    <col min="1032" max="1047" width="9.140625" style="113"/>
    <col min="1048" max="1048" width="14.28515625" style="113" customWidth="1"/>
    <col min="1049" max="1281" width="9.140625" style="113"/>
    <col min="1282" max="1282" width="23.140625" style="113" customWidth="1"/>
    <col min="1283" max="1283" width="9.140625" style="113"/>
    <col min="1284" max="1284" width="21.140625" style="113" customWidth="1"/>
    <col min="1285" max="1285" width="9.140625" style="113"/>
    <col min="1286" max="1286" width="18.28515625" style="113" customWidth="1"/>
    <col min="1287" max="1287" width="19.140625" style="113" customWidth="1"/>
    <col min="1288" max="1303" width="9.140625" style="113"/>
    <col min="1304" max="1304" width="14.28515625" style="113" customWidth="1"/>
    <col min="1305" max="1537" width="9.140625" style="113"/>
    <col min="1538" max="1538" width="23.140625" style="113" customWidth="1"/>
    <col min="1539" max="1539" width="9.140625" style="113"/>
    <col min="1540" max="1540" width="21.140625" style="113" customWidth="1"/>
    <col min="1541" max="1541" width="9.140625" style="113"/>
    <col min="1542" max="1542" width="18.28515625" style="113" customWidth="1"/>
    <col min="1543" max="1543" width="19.140625" style="113" customWidth="1"/>
    <col min="1544" max="1559" width="9.140625" style="113"/>
    <col min="1560" max="1560" width="14.28515625" style="113" customWidth="1"/>
    <col min="1561" max="1793" width="9.140625" style="113"/>
    <col min="1794" max="1794" width="23.140625" style="113" customWidth="1"/>
    <col min="1795" max="1795" width="9.140625" style="113"/>
    <col min="1796" max="1796" width="21.140625" style="113" customWidth="1"/>
    <col min="1797" max="1797" width="9.140625" style="113"/>
    <col min="1798" max="1798" width="18.28515625" style="113" customWidth="1"/>
    <col min="1799" max="1799" width="19.140625" style="113" customWidth="1"/>
    <col min="1800" max="1815" width="9.140625" style="113"/>
    <col min="1816" max="1816" width="14.28515625" style="113" customWidth="1"/>
    <col min="1817" max="2049" width="9.140625" style="113"/>
    <col min="2050" max="2050" width="23.140625" style="113" customWidth="1"/>
    <col min="2051" max="2051" width="9.140625" style="113"/>
    <col min="2052" max="2052" width="21.140625" style="113" customWidth="1"/>
    <col min="2053" max="2053" width="9.140625" style="113"/>
    <col min="2054" max="2054" width="18.28515625" style="113" customWidth="1"/>
    <col min="2055" max="2055" width="19.140625" style="113" customWidth="1"/>
    <col min="2056" max="2071" width="9.140625" style="113"/>
    <col min="2072" max="2072" width="14.28515625" style="113" customWidth="1"/>
    <col min="2073" max="2305" width="9.140625" style="113"/>
    <col min="2306" max="2306" width="23.140625" style="113" customWidth="1"/>
    <col min="2307" max="2307" width="9.140625" style="113"/>
    <col min="2308" max="2308" width="21.140625" style="113" customWidth="1"/>
    <col min="2309" max="2309" width="9.140625" style="113"/>
    <col min="2310" max="2310" width="18.28515625" style="113" customWidth="1"/>
    <col min="2311" max="2311" width="19.140625" style="113" customWidth="1"/>
    <col min="2312" max="2327" width="9.140625" style="113"/>
    <col min="2328" max="2328" width="14.28515625" style="113" customWidth="1"/>
    <col min="2329" max="2561" width="9.140625" style="113"/>
    <col min="2562" max="2562" width="23.140625" style="113" customWidth="1"/>
    <col min="2563" max="2563" width="9.140625" style="113"/>
    <col min="2564" max="2564" width="21.140625" style="113" customWidth="1"/>
    <col min="2565" max="2565" width="9.140625" style="113"/>
    <col min="2566" max="2566" width="18.28515625" style="113" customWidth="1"/>
    <col min="2567" max="2567" width="19.140625" style="113" customWidth="1"/>
    <col min="2568" max="2583" width="9.140625" style="113"/>
    <col min="2584" max="2584" width="14.28515625" style="113" customWidth="1"/>
    <col min="2585" max="2817" width="9.140625" style="113"/>
    <col min="2818" max="2818" width="23.140625" style="113" customWidth="1"/>
    <col min="2819" max="2819" width="9.140625" style="113"/>
    <col min="2820" max="2820" width="21.140625" style="113" customWidth="1"/>
    <col min="2821" max="2821" width="9.140625" style="113"/>
    <col min="2822" max="2822" width="18.28515625" style="113" customWidth="1"/>
    <col min="2823" max="2823" width="19.140625" style="113" customWidth="1"/>
    <col min="2824" max="2839" width="9.140625" style="113"/>
    <col min="2840" max="2840" width="14.28515625" style="113" customWidth="1"/>
    <col min="2841" max="3073" width="9.140625" style="113"/>
    <col min="3074" max="3074" width="23.140625" style="113" customWidth="1"/>
    <col min="3075" max="3075" width="9.140625" style="113"/>
    <col min="3076" max="3076" width="21.140625" style="113" customWidth="1"/>
    <col min="3077" max="3077" width="9.140625" style="113"/>
    <col min="3078" max="3078" width="18.28515625" style="113" customWidth="1"/>
    <col min="3079" max="3079" width="19.140625" style="113" customWidth="1"/>
    <col min="3080" max="3095" width="9.140625" style="113"/>
    <col min="3096" max="3096" width="14.28515625" style="113" customWidth="1"/>
    <col min="3097" max="3329" width="9.140625" style="113"/>
    <col min="3330" max="3330" width="23.140625" style="113" customWidth="1"/>
    <col min="3331" max="3331" width="9.140625" style="113"/>
    <col min="3332" max="3332" width="21.140625" style="113" customWidth="1"/>
    <col min="3333" max="3333" width="9.140625" style="113"/>
    <col min="3334" max="3334" width="18.28515625" style="113" customWidth="1"/>
    <col min="3335" max="3335" width="19.140625" style="113" customWidth="1"/>
    <col min="3336" max="3351" width="9.140625" style="113"/>
    <col min="3352" max="3352" width="14.28515625" style="113" customWidth="1"/>
    <col min="3353" max="3585" width="9.140625" style="113"/>
    <col min="3586" max="3586" width="23.140625" style="113" customWidth="1"/>
    <col min="3587" max="3587" width="9.140625" style="113"/>
    <col min="3588" max="3588" width="21.140625" style="113" customWidth="1"/>
    <col min="3589" max="3589" width="9.140625" style="113"/>
    <col min="3590" max="3590" width="18.28515625" style="113" customWidth="1"/>
    <col min="3591" max="3591" width="19.140625" style="113" customWidth="1"/>
    <col min="3592" max="3607" width="9.140625" style="113"/>
    <col min="3608" max="3608" width="14.28515625" style="113" customWidth="1"/>
    <col min="3609" max="3841" width="9.140625" style="113"/>
    <col min="3842" max="3842" width="23.140625" style="113" customWidth="1"/>
    <col min="3843" max="3843" width="9.140625" style="113"/>
    <col min="3844" max="3844" width="21.140625" style="113" customWidth="1"/>
    <col min="3845" max="3845" width="9.140625" style="113"/>
    <col min="3846" max="3846" width="18.28515625" style="113" customWidth="1"/>
    <col min="3847" max="3847" width="19.140625" style="113" customWidth="1"/>
    <col min="3848" max="3863" width="9.140625" style="113"/>
    <col min="3864" max="3864" width="14.28515625" style="113" customWidth="1"/>
    <col min="3865" max="4097" width="9.140625" style="113"/>
    <col min="4098" max="4098" width="23.140625" style="113" customWidth="1"/>
    <col min="4099" max="4099" width="9.140625" style="113"/>
    <col min="4100" max="4100" width="21.140625" style="113" customWidth="1"/>
    <col min="4101" max="4101" width="9.140625" style="113"/>
    <col min="4102" max="4102" width="18.28515625" style="113" customWidth="1"/>
    <col min="4103" max="4103" width="19.140625" style="113" customWidth="1"/>
    <col min="4104" max="4119" width="9.140625" style="113"/>
    <col min="4120" max="4120" width="14.28515625" style="113" customWidth="1"/>
    <col min="4121" max="4353" width="9.140625" style="113"/>
    <col min="4354" max="4354" width="23.140625" style="113" customWidth="1"/>
    <col min="4355" max="4355" width="9.140625" style="113"/>
    <col min="4356" max="4356" width="21.140625" style="113" customWidth="1"/>
    <col min="4357" max="4357" width="9.140625" style="113"/>
    <col min="4358" max="4358" width="18.28515625" style="113" customWidth="1"/>
    <col min="4359" max="4359" width="19.140625" style="113" customWidth="1"/>
    <col min="4360" max="4375" width="9.140625" style="113"/>
    <col min="4376" max="4376" width="14.28515625" style="113" customWidth="1"/>
    <col min="4377" max="4609" width="9.140625" style="113"/>
    <col min="4610" max="4610" width="23.140625" style="113" customWidth="1"/>
    <col min="4611" max="4611" width="9.140625" style="113"/>
    <col min="4612" max="4612" width="21.140625" style="113" customWidth="1"/>
    <col min="4613" max="4613" width="9.140625" style="113"/>
    <col min="4614" max="4614" width="18.28515625" style="113" customWidth="1"/>
    <col min="4615" max="4615" width="19.140625" style="113" customWidth="1"/>
    <col min="4616" max="4631" width="9.140625" style="113"/>
    <col min="4632" max="4632" width="14.28515625" style="113" customWidth="1"/>
    <col min="4633" max="4865" width="9.140625" style="113"/>
    <col min="4866" max="4866" width="23.140625" style="113" customWidth="1"/>
    <col min="4867" max="4867" width="9.140625" style="113"/>
    <col min="4868" max="4868" width="21.140625" style="113" customWidth="1"/>
    <col min="4869" max="4869" width="9.140625" style="113"/>
    <col min="4870" max="4870" width="18.28515625" style="113" customWidth="1"/>
    <col min="4871" max="4871" width="19.140625" style="113" customWidth="1"/>
    <col min="4872" max="4887" width="9.140625" style="113"/>
    <col min="4888" max="4888" width="14.28515625" style="113" customWidth="1"/>
    <col min="4889" max="5121" width="9.140625" style="113"/>
    <col min="5122" max="5122" width="23.140625" style="113" customWidth="1"/>
    <col min="5123" max="5123" width="9.140625" style="113"/>
    <col min="5124" max="5124" width="21.140625" style="113" customWidth="1"/>
    <col min="5125" max="5125" width="9.140625" style="113"/>
    <col min="5126" max="5126" width="18.28515625" style="113" customWidth="1"/>
    <col min="5127" max="5127" width="19.140625" style="113" customWidth="1"/>
    <col min="5128" max="5143" width="9.140625" style="113"/>
    <col min="5144" max="5144" width="14.28515625" style="113" customWidth="1"/>
    <col min="5145" max="5377" width="9.140625" style="113"/>
    <col min="5378" max="5378" width="23.140625" style="113" customWidth="1"/>
    <col min="5379" max="5379" width="9.140625" style="113"/>
    <col min="5380" max="5380" width="21.140625" style="113" customWidth="1"/>
    <col min="5381" max="5381" width="9.140625" style="113"/>
    <col min="5382" max="5382" width="18.28515625" style="113" customWidth="1"/>
    <col min="5383" max="5383" width="19.140625" style="113" customWidth="1"/>
    <col min="5384" max="5399" width="9.140625" style="113"/>
    <col min="5400" max="5400" width="14.28515625" style="113" customWidth="1"/>
    <col min="5401" max="5633" width="9.140625" style="113"/>
    <col min="5634" max="5634" width="23.140625" style="113" customWidth="1"/>
    <col min="5635" max="5635" width="9.140625" style="113"/>
    <col min="5636" max="5636" width="21.140625" style="113" customWidth="1"/>
    <col min="5637" max="5637" width="9.140625" style="113"/>
    <col min="5638" max="5638" width="18.28515625" style="113" customWidth="1"/>
    <col min="5639" max="5639" width="19.140625" style="113" customWidth="1"/>
    <col min="5640" max="5655" width="9.140625" style="113"/>
    <col min="5656" max="5656" width="14.28515625" style="113" customWidth="1"/>
    <col min="5657" max="5889" width="9.140625" style="113"/>
    <col min="5890" max="5890" width="23.140625" style="113" customWidth="1"/>
    <col min="5891" max="5891" width="9.140625" style="113"/>
    <col min="5892" max="5892" width="21.140625" style="113" customWidth="1"/>
    <col min="5893" max="5893" width="9.140625" style="113"/>
    <col min="5894" max="5894" width="18.28515625" style="113" customWidth="1"/>
    <col min="5895" max="5895" width="19.140625" style="113" customWidth="1"/>
    <col min="5896" max="5911" width="9.140625" style="113"/>
    <col min="5912" max="5912" width="14.28515625" style="113" customWidth="1"/>
    <col min="5913" max="6145" width="9.140625" style="113"/>
    <col min="6146" max="6146" width="23.140625" style="113" customWidth="1"/>
    <col min="6147" max="6147" width="9.140625" style="113"/>
    <col min="6148" max="6148" width="21.140625" style="113" customWidth="1"/>
    <col min="6149" max="6149" width="9.140625" style="113"/>
    <col min="6150" max="6150" width="18.28515625" style="113" customWidth="1"/>
    <col min="6151" max="6151" width="19.140625" style="113" customWidth="1"/>
    <col min="6152" max="6167" width="9.140625" style="113"/>
    <col min="6168" max="6168" width="14.28515625" style="113" customWidth="1"/>
    <col min="6169" max="6401" width="9.140625" style="113"/>
    <col min="6402" max="6402" width="23.140625" style="113" customWidth="1"/>
    <col min="6403" max="6403" width="9.140625" style="113"/>
    <col min="6404" max="6404" width="21.140625" style="113" customWidth="1"/>
    <col min="6405" max="6405" width="9.140625" style="113"/>
    <col min="6406" max="6406" width="18.28515625" style="113" customWidth="1"/>
    <col min="6407" max="6407" width="19.140625" style="113" customWidth="1"/>
    <col min="6408" max="6423" width="9.140625" style="113"/>
    <col min="6424" max="6424" width="14.28515625" style="113" customWidth="1"/>
    <col min="6425" max="6657" width="9.140625" style="113"/>
    <col min="6658" max="6658" width="23.140625" style="113" customWidth="1"/>
    <col min="6659" max="6659" width="9.140625" style="113"/>
    <col min="6660" max="6660" width="21.140625" style="113" customWidth="1"/>
    <col min="6661" max="6661" width="9.140625" style="113"/>
    <col min="6662" max="6662" width="18.28515625" style="113" customWidth="1"/>
    <col min="6663" max="6663" width="19.140625" style="113" customWidth="1"/>
    <col min="6664" max="6679" width="9.140625" style="113"/>
    <col min="6680" max="6680" width="14.28515625" style="113" customWidth="1"/>
    <col min="6681" max="6913" width="9.140625" style="113"/>
    <col min="6914" max="6914" width="23.140625" style="113" customWidth="1"/>
    <col min="6915" max="6915" width="9.140625" style="113"/>
    <col min="6916" max="6916" width="21.140625" style="113" customWidth="1"/>
    <col min="6917" max="6917" width="9.140625" style="113"/>
    <col min="6918" max="6918" width="18.28515625" style="113" customWidth="1"/>
    <col min="6919" max="6919" width="19.140625" style="113" customWidth="1"/>
    <col min="6920" max="6935" width="9.140625" style="113"/>
    <col min="6936" max="6936" width="14.28515625" style="113" customWidth="1"/>
    <col min="6937" max="7169" width="9.140625" style="113"/>
    <col min="7170" max="7170" width="23.140625" style="113" customWidth="1"/>
    <col min="7171" max="7171" width="9.140625" style="113"/>
    <col min="7172" max="7172" width="21.140625" style="113" customWidth="1"/>
    <col min="7173" max="7173" width="9.140625" style="113"/>
    <col min="7174" max="7174" width="18.28515625" style="113" customWidth="1"/>
    <col min="7175" max="7175" width="19.140625" style="113" customWidth="1"/>
    <col min="7176" max="7191" width="9.140625" style="113"/>
    <col min="7192" max="7192" width="14.28515625" style="113" customWidth="1"/>
    <col min="7193" max="7425" width="9.140625" style="113"/>
    <col min="7426" max="7426" width="23.140625" style="113" customWidth="1"/>
    <col min="7427" max="7427" width="9.140625" style="113"/>
    <col min="7428" max="7428" width="21.140625" style="113" customWidth="1"/>
    <col min="7429" max="7429" width="9.140625" style="113"/>
    <col min="7430" max="7430" width="18.28515625" style="113" customWidth="1"/>
    <col min="7431" max="7431" width="19.140625" style="113" customWidth="1"/>
    <col min="7432" max="7447" width="9.140625" style="113"/>
    <col min="7448" max="7448" width="14.28515625" style="113" customWidth="1"/>
    <col min="7449" max="7681" width="9.140625" style="113"/>
    <col min="7682" max="7682" width="23.140625" style="113" customWidth="1"/>
    <col min="7683" max="7683" width="9.140625" style="113"/>
    <col min="7684" max="7684" width="21.140625" style="113" customWidth="1"/>
    <col min="7685" max="7685" width="9.140625" style="113"/>
    <col min="7686" max="7686" width="18.28515625" style="113" customWidth="1"/>
    <col min="7687" max="7687" width="19.140625" style="113" customWidth="1"/>
    <col min="7688" max="7703" width="9.140625" style="113"/>
    <col min="7704" max="7704" width="14.28515625" style="113" customWidth="1"/>
    <col min="7705" max="7937" width="9.140625" style="113"/>
    <col min="7938" max="7938" width="23.140625" style="113" customWidth="1"/>
    <col min="7939" max="7939" width="9.140625" style="113"/>
    <col min="7940" max="7940" width="21.140625" style="113" customWidth="1"/>
    <col min="7941" max="7941" width="9.140625" style="113"/>
    <col min="7942" max="7942" width="18.28515625" style="113" customWidth="1"/>
    <col min="7943" max="7943" width="19.140625" style="113" customWidth="1"/>
    <col min="7944" max="7959" width="9.140625" style="113"/>
    <col min="7960" max="7960" width="14.28515625" style="113" customWidth="1"/>
    <col min="7961" max="8193" width="9.140625" style="113"/>
    <col min="8194" max="8194" width="23.140625" style="113" customWidth="1"/>
    <col min="8195" max="8195" width="9.140625" style="113"/>
    <col min="8196" max="8196" width="21.140625" style="113" customWidth="1"/>
    <col min="8197" max="8197" width="9.140625" style="113"/>
    <col min="8198" max="8198" width="18.28515625" style="113" customWidth="1"/>
    <col min="8199" max="8199" width="19.140625" style="113" customWidth="1"/>
    <col min="8200" max="8215" width="9.140625" style="113"/>
    <col min="8216" max="8216" width="14.28515625" style="113" customWidth="1"/>
    <col min="8217" max="8449" width="9.140625" style="113"/>
    <col min="8450" max="8450" width="23.140625" style="113" customWidth="1"/>
    <col min="8451" max="8451" width="9.140625" style="113"/>
    <col min="8452" max="8452" width="21.140625" style="113" customWidth="1"/>
    <col min="8453" max="8453" width="9.140625" style="113"/>
    <col min="8454" max="8454" width="18.28515625" style="113" customWidth="1"/>
    <col min="8455" max="8455" width="19.140625" style="113" customWidth="1"/>
    <col min="8456" max="8471" width="9.140625" style="113"/>
    <col min="8472" max="8472" width="14.28515625" style="113" customWidth="1"/>
    <col min="8473" max="8705" width="9.140625" style="113"/>
    <col min="8706" max="8706" width="23.140625" style="113" customWidth="1"/>
    <col min="8707" max="8707" width="9.140625" style="113"/>
    <col min="8708" max="8708" width="21.140625" style="113" customWidth="1"/>
    <col min="8709" max="8709" width="9.140625" style="113"/>
    <col min="8710" max="8710" width="18.28515625" style="113" customWidth="1"/>
    <col min="8711" max="8711" width="19.140625" style="113" customWidth="1"/>
    <col min="8712" max="8727" width="9.140625" style="113"/>
    <col min="8728" max="8728" width="14.28515625" style="113" customWidth="1"/>
    <col min="8729" max="8961" width="9.140625" style="113"/>
    <col min="8962" max="8962" width="23.140625" style="113" customWidth="1"/>
    <col min="8963" max="8963" width="9.140625" style="113"/>
    <col min="8964" max="8964" width="21.140625" style="113" customWidth="1"/>
    <col min="8965" max="8965" width="9.140625" style="113"/>
    <col min="8966" max="8966" width="18.28515625" style="113" customWidth="1"/>
    <col min="8967" max="8967" width="19.140625" style="113" customWidth="1"/>
    <col min="8968" max="8983" width="9.140625" style="113"/>
    <col min="8984" max="8984" width="14.28515625" style="113" customWidth="1"/>
    <col min="8985" max="9217" width="9.140625" style="113"/>
    <col min="9218" max="9218" width="23.140625" style="113" customWidth="1"/>
    <col min="9219" max="9219" width="9.140625" style="113"/>
    <col min="9220" max="9220" width="21.140625" style="113" customWidth="1"/>
    <col min="9221" max="9221" width="9.140625" style="113"/>
    <col min="9222" max="9222" width="18.28515625" style="113" customWidth="1"/>
    <col min="9223" max="9223" width="19.140625" style="113" customWidth="1"/>
    <col min="9224" max="9239" width="9.140625" style="113"/>
    <col min="9240" max="9240" width="14.28515625" style="113" customWidth="1"/>
    <col min="9241" max="9473" width="9.140625" style="113"/>
    <col min="9474" max="9474" width="23.140625" style="113" customWidth="1"/>
    <col min="9475" max="9475" width="9.140625" style="113"/>
    <col min="9476" max="9476" width="21.140625" style="113" customWidth="1"/>
    <col min="9477" max="9477" width="9.140625" style="113"/>
    <col min="9478" max="9478" width="18.28515625" style="113" customWidth="1"/>
    <col min="9479" max="9479" width="19.140625" style="113" customWidth="1"/>
    <col min="9480" max="9495" width="9.140625" style="113"/>
    <col min="9496" max="9496" width="14.28515625" style="113" customWidth="1"/>
    <col min="9497" max="9729" width="9.140625" style="113"/>
    <col min="9730" max="9730" width="23.140625" style="113" customWidth="1"/>
    <col min="9731" max="9731" width="9.140625" style="113"/>
    <col min="9732" max="9732" width="21.140625" style="113" customWidth="1"/>
    <col min="9733" max="9733" width="9.140625" style="113"/>
    <col min="9734" max="9734" width="18.28515625" style="113" customWidth="1"/>
    <col min="9735" max="9735" width="19.140625" style="113" customWidth="1"/>
    <col min="9736" max="9751" width="9.140625" style="113"/>
    <col min="9752" max="9752" width="14.28515625" style="113" customWidth="1"/>
    <col min="9753" max="9985" width="9.140625" style="113"/>
    <col min="9986" max="9986" width="23.140625" style="113" customWidth="1"/>
    <col min="9987" max="9987" width="9.140625" style="113"/>
    <col min="9988" max="9988" width="21.140625" style="113" customWidth="1"/>
    <col min="9989" max="9989" width="9.140625" style="113"/>
    <col min="9990" max="9990" width="18.28515625" style="113" customWidth="1"/>
    <col min="9991" max="9991" width="19.140625" style="113" customWidth="1"/>
    <col min="9992" max="10007" width="9.140625" style="113"/>
    <col min="10008" max="10008" width="14.28515625" style="113" customWidth="1"/>
    <col min="10009" max="10241" width="9.140625" style="113"/>
    <col min="10242" max="10242" width="23.140625" style="113" customWidth="1"/>
    <col min="10243" max="10243" width="9.140625" style="113"/>
    <col min="10244" max="10244" width="21.140625" style="113" customWidth="1"/>
    <col min="10245" max="10245" width="9.140625" style="113"/>
    <col min="10246" max="10246" width="18.28515625" style="113" customWidth="1"/>
    <col min="10247" max="10247" width="19.140625" style="113" customWidth="1"/>
    <col min="10248" max="10263" width="9.140625" style="113"/>
    <col min="10264" max="10264" width="14.28515625" style="113" customWidth="1"/>
    <col min="10265" max="10497" width="9.140625" style="113"/>
    <col min="10498" max="10498" width="23.140625" style="113" customWidth="1"/>
    <col min="10499" max="10499" width="9.140625" style="113"/>
    <col min="10500" max="10500" width="21.140625" style="113" customWidth="1"/>
    <col min="10501" max="10501" width="9.140625" style="113"/>
    <col min="10502" max="10502" width="18.28515625" style="113" customWidth="1"/>
    <col min="10503" max="10503" width="19.140625" style="113" customWidth="1"/>
    <col min="10504" max="10519" width="9.140625" style="113"/>
    <col min="10520" max="10520" width="14.28515625" style="113" customWidth="1"/>
    <col min="10521" max="10753" width="9.140625" style="113"/>
    <col min="10754" max="10754" width="23.140625" style="113" customWidth="1"/>
    <col min="10755" max="10755" width="9.140625" style="113"/>
    <col min="10756" max="10756" width="21.140625" style="113" customWidth="1"/>
    <col min="10757" max="10757" width="9.140625" style="113"/>
    <col min="10758" max="10758" width="18.28515625" style="113" customWidth="1"/>
    <col min="10759" max="10759" width="19.140625" style="113" customWidth="1"/>
    <col min="10760" max="10775" width="9.140625" style="113"/>
    <col min="10776" max="10776" width="14.28515625" style="113" customWidth="1"/>
    <col min="10777" max="11009" width="9.140625" style="113"/>
    <col min="11010" max="11010" width="23.140625" style="113" customWidth="1"/>
    <col min="11011" max="11011" width="9.140625" style="113"/>
    <col min="11012" max="11012" width="21.140625" style="113" customWidth="1"/>
    <col min="11013" max="11013" width="9.140625" style="113"/>
    <col min="11014" max="11014" width="18.28515625" style="113" customWidth="1"/>
    <col min="11015" max="11015" width="19.140625" style="113" customWidth="1"/>
    <col min="11016" max="11031" width="9.140625" style="113"/>
    <col min="11032" max="11032" width="14.28515625" style="113" customWidth="1"/>
    <col min="11033" max="11265" width="9.140625" style="113"/>
    <col min="11266" max="11266" width="23.140625" style="113" customWidth="1"/>
    <col min="11267" max="11267" width="9.140625" style="113"/>
    <col min="11268" max="11268" width="21.140625" style="113" customWidth="1"/>
    <col min="11269" max="11269" width="9.140625" style="113"/>
    <col min="11270" max="11270" width="18.28515625" style="113" customWidth="1"/>
    <col min="11271" max="11271" width="19.140625" style="113" customWidth="1"/>
    <col min="11272" max="11287" width="9.140625" style="113"/>
    <col min="11288" max="11288" width="14.28515625" style="113" customWidth="1"/>
    <col min="11289" max="11521" width="9.140625" style="113"/>
    <col min="11522" max="11522" width="23.140625" style="113" customWidth="1"/>
    <col min="11523" max="11523" width="9.140625" style="113"/>
    <col min="11524" max="11524" width="21.140625" style="113" customWidth="1"/>
    <col min="11525" max="11525" width="9.140625" style="113"/>
    <col min="11526" max="11526" width="18.28515625" style="113" customWidth="1"/>
    <col min="11527" max="11527" width="19.140625" style="113" customWidth="1"/>
    <col min="11528" max="11543" width="9.140625" style="113"/>
    <col min="11544" max="11544" width="14.28515625" style="113" customWidth="1"/>
    <col min="11545" max="11777" width="9.140625" style="113"/>
    <col min="11778" max="11778" width="23.140625" style="113" customWidth="1"/>
    <col min="11779" max="11779" width="9.140625" style="113"/>
    <col min="11780" max="11780" width="21.140625" style="113" customWidth="1"/>
    <col min="11781" max="11781" width="9.140625" style="113"/>
    <col min="11782" max="11782" width="18.28515625" style="113" customWidth="1"/>
    <col min="11783" max="11783" width="19.140625" style="113" customWidth="1"/>
    <col min="11784" max="11799" width="9.140625" style="113"/>
    <col min="11800" max="11800" width="14.28515625" style="113" customWidth="1"/>
    <col min="11801" max="12033" width="9.140625" style="113"/>
    <col min="12034" max="12034" width="23.140625" style="113" customWidth="1"/>
    <col min="12035" max="12035" width="9.140625" style="113"/>
    <col min="12036" max="12036" width="21.140625" style="113" customWidth="1"/>
    <col min="12037" max="12037" width="9.140625" style="113"/>
    <col min="12038" max="12038" width="18.28515625" style="113" customWidth="1"/>
    <col min="12039" max="12039" width="19.140625" style="113" customWidth="1"/>
    <col min="12040" max="12055" width="9.140625" style="113"/>
    <col min="12056" max="12056" width="14.28515625" style="113" customWidth="1"/>
    <col min="12057" max="12289" width="9.140625" style="113"/>
    <col min="12290" max="12290" width="23.140625" style="113" customWidth="1"/>
    <col min="12291" max="12291" width="9.140625" style="113"/>
    <col min="12292" max="12292" width="21.140625" style="113" customWidth="1"/>
    <col min="12293" max="12293" width="9.140625" style="113"/>
    <col min="12294" max="12294" width="18.28515625" style="113" customWidth="1"/>
    <col min="12295" max="12295" width="19.140625" style="113" customWidth="1"/>
    <col min="12296" max="12311" width="9.140625" style="113"/>
    <col min="12312" max="12312" width="14.28515625" style="113" customWidth="1"/>
    <col min="12313" max="12545" width="9.140625" style="113"/>
    <col min="12546" max="12546" width="23.140625" style="113" customWidth="1"/>
    <col min="12547" max="12547" width="9.140625" style="113"/>
    <col min="12548" max="12548" width="21.140625" style="113" customWidth="1"/>
    <col min="12549" max="12549" width="9.140625" style="113"/>
    <col min="12550" max="12550" width="18.28515625" style="113" customWidth="1"/>
    <col min="12551" max="12551" width="19.140625" style="113" customWidth="1"/>
    <col min="12552" max="12567" width="9.140625" style="113"/>
    <col min="12568" max="12568" width="14.28515625" style="113" customWidth="1"/>
    <col min="12569" max="12801" width="9.140625" style="113"/>
    <col min="12802" max="12802" width="23.140625" style="113" customWidth="1"/>
    <col min="12803" max="12803" width="9.140625" style="113"/>
    <col min="12804" max="12804" width="21.140625" style="113" customWidth="1"/>
    <col min="12805" max="12805" width="9.140625" style="113"/>
    <col min="12806" max="12806" width="18.28515625" style="113" customWidth="1"/>
    <col min="12807" max="12807" width="19.140625" style="113" customWidth="1"/>
    <col min="12808" max="12823" width="9.140625" style="113"/>
    <col min="12824" max="12824" width="14.28515625" style="113" customWidth="1"/>
    <col min="12825" max="13057" width="9.140625" style="113"/>
    <col min="13058" max="13058" width="23.140625" style="113" customWidth="1"/>
    <col min="13059" max="13059" width="9.140625" style="113"/>
    <col min="13060" max="13060" width="21.140625" style="113" customWidth="1"/>
    <col min="13061" max="13061" width="9.140625" style="113"/>
    <col min="13062" max="13062" width="18.28515625" style="113" customWidth="1"/>
    <col min="13063" max="13063" width="19.140625" style="113" customWidth="1"/>
    <col min="13064" max="13079" width="9.140625" style="113"/>
    <col min="13080" max="13080" width="14.28515625" style="113" customWidth="1"/>
    <col min="13081" max="13313" width="9.140625" style="113"/>
    <col min="13314" max="13314" width="23.140625" style="113" customWidth="1"/>
    <col min="13315" max="13315" width="9.140625" style="113"/>
    <col min="13316" max="13316" width="21.140625" style="113" customWidth="1"/>
    <col min="13317" max="13317" width="9.140625" style="113"/>
    <col min="13318" max="13318" width="18.28515625" style="113" customWidth="1"/>
    <col min="13319" max="13319" width="19.140625" style="113" customWidth="1"/>
    <col min="13320" max="13335" width="9.140625" style="113"/>
    <col min="13336" max="13336" width="14.28515625" style="113" customWidth="1"/>
    <col min="13337" max="13569" width="9.140625" style="113"/>
    <col min="13570" max="13570" width="23.140625" style="113" customWidth="1"/>
    <col min="13571" max="13571" width="9.140625" style="113"/>
    <col min="13572" max="13572" width="21.140625" style="113" customWidth="1"/>
    <col min="13573" max="13573" width="9.140625" style="113"/>
    <col min="13574" max="13574" width="18.28515625" style="113" customWidth="1"/>
    <col min="13575" max="13575" width="19.140625" style="113" customWidth="1"/>
    <col min="13576" max="13591" width="9.140625" style="113"/>
    <col min="13592" max="13592" width="14.28515625" style="113" customWidth="1"/>
    <col min="13593" max="13825" width="9.140625" style="113"/>
    <col min="13826" max="13826" width="23.140625" style="113" customWidth="1"/>
    <col min="13827" max="13827" width="9.140625" style="113"/>
    <col min="13828" max="13828" width="21.140625" style="113" customWidth="1"/>
    <col min="13829" max="13829" width="9.140625" style="113"/>
    <col min="13830" max="13830" width="18.28515625" style="113" customWidth="1"/>
    <col min="13831" max="13831" width="19.140625" style="113" customWidth="1"/>
    <col min="13832" max="13847" width="9.140625" style="113"/>
    <col min="13848" max="13848" width="14.28515625" style="113" customWidth="1"/>
    <col min="13849" max="14081" width="9.140625" style="113"/>
    <col min="14082" max="14082" width="23.140625" style="113" customWidth="1"/>
    <col min="14083" max="14083" width="9.140625" style="113"/>
    <col min="14084" max="14084" width="21.140625" style="113" customWidth="1"/>
    <col min="14085" max="14085" width="9.140625" style="113"/>
    <col min="14086" max="14086" width="18.28515625" style="113" customWidth="1"/>
    <col min="14087" max="14087" width="19.140625" style="113" customWidth="1"/>
    <col min="14088" max="14103" width="9.140625" style="113"/>
    <col min="14104" max="14104" width="14.28515625" style="113" customWidth="1"/>
    <col min="14105" max="14337" width="9.140625" style="113"/>
    <col min="14338" max="14338" width="23.140625" style="113" customWidth="1"/>
    <col min="14339" max="14339" width="9.140625" style="113"/>
    <col min="14340" max="14340" width="21.140625" style="113" customWidth="1"/>
    <col min="14341" max="14341" width="9.140625" style="113"/>
    <col min="14342" max="14342" width="18.28515625" style="113" customWidth="1"/>
    <col min="14343" max="14343" width="19.140625" style="113" customWidth="1"/>
    <col min="14344" max="14359" width="9.140625" style="113"/>
    <col min="14360" max="14360" width="14.28515625" style="113" customWidth="1"/>
    <col min="14361" max="14593" width="9.140625" style="113"/>
    <col min="14594" max="14594" width="23.140625" style="113" customWidth="1"/>
    <col min="14595" max="14595" width="9.140625" style="113"/>
    <col min="14596" max="14596" width="21.140625" style="113" customWidth="1"/>
    <col min="14597" max="14597" width="9.140625" style="113"/>
    <col min="14598" max="14598" width="18.28515625" style="113" customWidth="1"/>
    <col min="14599" max="14599" width="19.140625" style="113" customWidth="1"/>
    <col min="14600" max="14615" width="9.140625" style="113"/>
    <col min="14616" max="14616" width="14.28515625" style="113" customWidth="1"/>
    <col min="14617" max="14849" width="9.140625" style="113"/>
    <col min="14850" max="14850" width="23.140625" style="113" customWidth="1"/>
    <col min="14851" max="14851" width="9.140625" style="113"/>
    <col min="14852" max="14852" width="21.140625" style="113" customWidth="1"/>
    <col min="14853" max="14853" width="9.140625" style="113"/>
    <col min="14854" max="14854" width="18.28515625" style="113" customWidth="1"/>
    <col min="14855" max="14855" width="19.140625" style="113" customWidth="1"/>
    <col min="14856" max="14871" width="9.140625" style="113"/>
    <col min="14872" max="14872" width="14.28515625" style="113" customWidth="1"/>
    <col min="14873" max="15105" width="9.140625" style="113"/>
    <col min="15106" max="15106" width="23.140625" style="113" customWidth="1"/>
    <col min="15107" max="15107" width="9.140625" style="113"/>
    <col min="15108" max="15108" width="21.140625" style="113" customWidth="1"/>
    <col min="15109" max="15109" width="9.140625" style="113"/>
    <col min="15110" max="15110" width="18.28515625" style="113" customWidth="1"/>
    <col min="15111" max="15111" width="19.140625" style="113" customWidth="1"/>
    <col min="15112" max="15127" width="9.140625" style="113"/>
    <col min="15128" max="15128" width="14.28515625" style="113" customWidth="1"/>
    <col min="15129" max="15361" width="9.140625" style="113"/>
    <col min="15362" max="15362" width="23.140625" style="113" customWidth="1"/>
    <col min="15363" max="15363" width="9.140625" style="113"/>
    <col min="15364" max="15364" width="21.140625" style="113" customWidth="1"/>
    <col min="15365" max="15365" width="9.140625" style="113"/>
    <col min="15366" max="15366" width="18.28515625" style="113" customWidth="1"/>
    <col min="15367" max="15367" width="19.140625" style="113" customWidth="1"/>
    <col min="15368" max="15383" width="9.140625" style="113"/>
    <col min="15384" max="15384" width="14.28515625" style="113" customWidth="1"/>
    <col min="15385" max="15617" width="9.140625" style="113"/>
    <col min="15618" max="15618" width="23.140625" style="113" customWidth="1"/>
    <col min="15619" max="15619" width="9.140625" style="113"/>
    <col min="15620" max="15620" width="21.140625" style="113" customWidth="1"/>
    <col min="15621" max="15621" width="9.140625" style="113"/>
    <col min="15622" max="15622" width="18.28515625" style="113" customWidth="1"/>
    <col min="15623" max="15623" width="19.140625" style="113" customWidth="1"/>
    <col min="15624" max="15639" width="9.140625" style="113"/>
    <col min="15640" max="15640" width="14.28515625" style="113" customWidth="1"/>
    <col min="15641" max="15873" width="9.140625" style="113"/>
    <col min="15874" max="15874" width="23.140625" style="113" customWidth="1"/>
    <col min="15875" max="15875" width="9.140625" style="113"/>
    <col min="15876" max="15876" width="21.140625" style="113" customWidth="1"/>
    <col min="15877" max="15877" width="9.140625" style="113"/>
    <col min="15878" max="15878" width="18.28515625" style="113" customWidth="1"/>
    <col min="15879" max="15879" width="19.140625" style="113" customWidth="1"/>
    <col min="15880" max="15895" width="9.140625" style="113"/>
    <col min="15896" max="15896" width="14.28515625" style="113" customWidth="1"/>
    <col min="15897" max="16129" width="9.140625" style="113"/>
    <col min="16130" max="16130" width="23.140625" style="113" customWidth="1"/>
    <col min="16131" max="16131" width="9.140625" style="113"/>
    <col min="16132" max="16132" width="21.140625" style="113" customWidth="1"/>
    <col min="16133" max="16133" width="9.140625" style="113"/>
    <col min="16134" max="16134" width="18.28515625" style="113" customWidth="1"/>
    <col min="16135" max="16135" width="19.140625" style="113" customWidth="1"/>
    <col min="16136" max="16151" width="9.140625" style="113"/>
    <col min="16152" max="16152" width="14.28515625" style="113" customWidth="1"/>
    <col min="16153" max="16384" width="9.140625" style="113"/>
  </cols>
  <sheetData>
    <row r="1" spans="1:29" x14ac:dyDescent="0.25">
      <c r="A1" s="537"/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</row>
    <row r="2" spans="1:29" x14ac:dyDescent="0.3">
      <c r="A2" s="113" t="s">
        <v>0</v>
      </c>
      <c r="B2" s="113"/>
      <c r="C2" s="113"/>
      <c r="D2" s="113"/>
      <c r="E2" s="113"/>
      <c r="F2" s="113"/>
      <c r="G2" s="113"/>
      <c r="H2" s="113"/>
      <c r="I2" s="113"/>
      <c r="Q2" s="114" t="s">
        <v>62</v>
      </c>
      <c r="R2" s="115" t="s">
        <v>2</v>
      </c>
      <c r="S2" s="114">
        <v>2024</v>
      </c>
      <c r="T2" s="113" t="s">
        <v>3</v>
      </c>
      <c r="W2" s="116"/>
      <c r="X2" s="116"/>
      <c r="Y2" s="116"/>
      <c r="Z2" s="116"/>
      <c r="AA2" s="116"/>
    </row>
    <row r="3" spans="1:29" ht="15" x14ac:dyDescent="0.25">
      <c r="A3" s="538" t="s">
        <v>4</v>
      </c>
      <c r="B3" s="538"/>
      <c r="C3" s="538"/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538"/>
      <c r="O3" s="538"/>
      <c r="P3" s="538"/>
      <c r="Q3" s="538"/>
      <c r="R3" s="538"/>
      <c r="S3" s="538"/>
      <c r="T3" s="538"/>
      <c r="W3" s="116"/>
      <c r="X3" s="116"/>
      <c r="Y3" s="116"/>
      <c r="Z3" s="116"/>
      <c r="AA3" s="116"/>
    </row>
    <row r="4" spans="1:29" ht="15" x14ac:dyDescent="0.25">
      <c r="A4" s="539" t="s">
        <v>5</v>
      </c>
      <c r="B4" s="540"/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  <c r="S4" s="540"/>
      <c r="T4" s="540"/>
      <c r="U4" s="117"/>
      <c r="V4" s="117"/>
      <c r="W4" s="117"/>
      <c r="X4" s="117"/>
      <c r="Y4" s="117"/>
      <c r="Z4" s="117"/>
      <c r="AA4" s="117"/>
    </row>
    <row r="5" spans="1:29" s="115" customFormat="1" ht="27.75" customHeight="1" thickBot="1" x14ac:dyDescent="0.35">
      <c r="A5" s="118"/>
      <c r="B5" s="118"/>
      <c r="C5" s="118"/>
      <c r="D5" s="118"/>
      <c r="E5" s="118"/>
      <c r="F5" s="118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3"/>
      <c r="T5" s="113"/>
      <c r="U5" s="113"/>
      <c r="V5" s="113"/>
      <c r="W5" s="113"/>
      <c r="X5" s="113"/>
      <c r="Y5" s="113"/>
      <c r="Z5" s="113"/>
      <c r="AA5" s="113"/>
    </row>
    <row r="6" spans="1:29" ht="32.25" customHeight="1" thickBot="1" x14ac:dyDescent="0.3">
      <c r="A6" s="526" t="s">
        <v>6</v>
      </c>
      <c r="B6" s="527"/>
      <c r="C6" s="527"/>
      <c r="D6" s="527"/>
      <c r="E6" s="527"/>
      <c r="F6" s="527"/>
      <c r="G6" s="527"/>
      <c r="H6" s="527"/>
      <c r="I6" s="528"/>
      <c r="J6" s="527" t="s">
        <v>7</v>
      </c>
      <c r="K6" s="527"/>
      <c r="L6" s="527"/>
      <c r="M6" s="527"/>
      <c r="N6" s="527"/>
      <c r="O6" s="527"/>
      <c r="P6" s="527"/>
      <c r="Q6" s="527"/>
      <c r="R6" s="527"/>
      <c r="S6" s="527"/>
      <c r="T6" s="527"/>
      <c r="U6" s="527"/>
      <c r="V6" s="528"/>
      <c r="W6" s="524" t="s">
        <v>8</v>
      </c>
      <c r="X6" s="529" t="s">
        <v>9</v>
      </c>
      <c r="Y6" s="530"/>
      <c r="Z6" s="531"/>
      <c r="AA6" s="535" t="s">
        <v>10</v>
      </c>
    </row>
    <row r="7" spans="1:29" ht="171.75" customHeight="1" thickBot="1" x14ac:dyDescent="0.3">
      <c r="A7" s="524" t="s">
        <v>11</v>
      </c>
      <c r="B7" s="524" t="s">
        <v>12</v>
      </c>
      <c r="C7" s="524" t="s">
        <v>13</v>
      </c>
      <c r="D7" s="524" t="s">
        <v>14</v>
      </c>
      <c r="E7" s="524" t="s">
        <v>15</v>
      </c>
      <c r="F7" s="524" t="s">
        <v>16</v>
      </c>
      <c r="G7" s="524" t="s">
        <v>17</v>
      </c>
      <c r="H7" s="524" t="s">
        <v>18</v>
      </c>
      <c r="I7" s="524" t="s">
        <v>19</v>
      </c>
      <c r="J7" s="535" t="s">
        <v>20</v>
      </c>
      <c r="K7" s="524" t="s">
        <v>21</v>
      </c>
      <c r="L7" s="524" t="s">
        <v>22</v>
      </c>
      <c r="M7" s="526" t="s">
        <v>23</v>
      </c>
      <c r="N7" s="527"/>
      <c r="O7" s="527"/>
      <c r="P7" s="527"/>
      <c r="Q7" s="527"/>
      <c r="R7" s="527"/>
      <c r="S7" s="527"/>
      <c r="T7" s="527"/>
      <c r="U7" s="528"/>
      <c r="V7" s="524" t="s">
        <v>24</v>
      </c>
      <c r="W7" s="525"/>
      <c r="X7" s="532"/>
      <c r="Y7" s="533"/>
      <c r="Z7" s="534"/>
      <c r="AA7" s="536"/>
    </row>
    <row r="8" spans="1:29" ht="63.75" customHeight="1" thickBot="1" x14ac:dyDescent="0.3">
      <c r="A8" s="525"/>
      <c r="B8" s="525"/>
      <c r="C8" s="525"/>
      <c r="D8" s="525"/>
      <c r="E8" s="525"/>
      <c r="F8" s="525"/>
      <c r="G8" s="525"/>
      <c r="H8" s="525"/>
      <c r="I8" s="525"/>
      <c r="J8" s="536"/>
      <c r="K8" s="525"/>
      <c r="L8" s="525"/>
      <c r="M8" s="524" t="s">
        <v>25</v>
      </c>
      <c r="N8" s="526" t="s">
        <v>26</v>
      </c>
      <c r="O8" s="527"/>
      <c r="P8" s="528"/>
      <c r="Q8" s="526" t="s">
        <v>27</v>
      </c>
      <c r="R8" s="527"/>
      <c r="S8" s="527"/>
      <c r="T8" s="528"/>
      <c r="U8" s="524" t="s">
        <v>28</v>
      </c>
      <c r="V8" s="525"/>
      <c r="W8" s="525"/>
      <c r="X8" s="524" t="s">
        <v>29</v>
      </c>
      <c r="Y8" s="524" t="s">
        <v>30</v>
      </c>
      <c r="Z8" s="524" t="s">
        <v>31</v>
      </c>
      <c r="AA8" s="536"/>
    </row>
    <row r="9" spans="1:29" ht="71.25" customHeight="1" thickBot="1" x14ac:dyDescent="0.3">
      <c r="A9" s="525"/>
      <c r="B9" s="525"/>
      <c r="C9" s="525"/>
      <c r="D9" s="525"/>
      <c r="E9" s="525"/>
      <c r="F9" s="525"/>
      <c r="G9" s="525"/>
      <c r="H9" s="525"/>
      <c r="I9" s="525"/>
      <c r="J9" s="536"/>
      <c r="K9" s="525"/>
      <c r="L9" s="525"/>
      <c r="M9" s="525"/>
      <c r="N9" s="120" t="s">
        <v>32</v>
      </c>
      <c r="O9" s="120" t="s">
        <v>33</v>
      </c>
      <c r="P9" s="120" t="s">
        <v>34</v>
      </c>
      <c r="Q9" s="120" t="s">
        <v>35</v>
      </c>
      <c r="R9" s="120" t="s">
        <v>36</v>
      </c>
      <c r="S9" s="120" t="s">
        <v>37</v>
      </c>
      <c r="T9" s="120" t="s">
        <v>38</v>
      </c>
      <c r="U9" s="525"/>
      <c r="V9" s="525"/>
      <c r="W9" s="525"/>
      <c r="X9" s="525"/>
      <c r="Y9" s="525"/>
      <c r="Z9" s="525"/>
      <c r="AA9" s="536"/>
    </row>
    <row r="10" spans="1:29" ht="17.25" customHeight="1" thickBot="1" x14ac:dyDescent="0.3">
      <c r="A10" s="121">
        <v>1</v>
      </c>
      <c r="B10" s="121">
        <v>2</v>
      </c>
      <c r="C10" s="121">
        <v>3</v>
      </c>
      <c r="D10" s="121">
        <v>4</v>
      </c>
      <c r="E10" s="121">
        <v>5</v>
      </c>
      <c r="F10" s="121">
        <v>6</v>
      </c>
      <c r="G10" s="121">
        <v>7</v>
      </c>
      <c r="H10" s="121">
        <v>8</v>
      </c>
      <c r="I10" s="121">
        <v>9</v>
      </c>
      <c r="J10" s="121">
        <v>10</v>
      </c>
      <c r="K10" s="121">
        <v>11</v>
      </c>
      <c r="L10" s="121">
        <v>12</v>
      </c>
      <c r="M10" s="121">
        <v>13</v>
      </c>
      <c r="N10" s="121">
        <v>14</v>
      </c>
      <c r="O10" s="121">
        <v>15</v>
      </c>
      <c r="P10" s="121">
        <v>16</v>
      </c>
      <c r="Q10" s="121">
        <v>17</v>
      </c>
      <c r="R10" s="121">
        <v>18</v>
      </c>
      <c r="S10" s="121">
        <v>19</v>
      </c>
      <c r="T10" s="121">
        <v>20</v>
      </c>
      <c r="U10" s="121">
        <v>21</v>
      </c>
      <c r="V10" s="121">
        <v>22</v>
      </c>
      <c r="W10" s="121">
        <v>23</v>
      </c>
      <c r="X10" s="121">
        <v>24</v>
      </c>
      <c r="Y10" s="121">
        <v>25</v>
      </c>
      <c r="Z10" s="121">
        <v>26</v>
      </c>
      <c r="AA10" s="121">
        <v>27</v>
      </c>
    </row>
    <row r="11" spans="1:29" s="124" customFormat="1" ht="73.5" customHeight="1" x14ac:dyDescent="0.25">
      <c r="A11" s="122">
        <v>1</v>
      </c>
      <c r="B11" s="122" t="s">
        <v>47</v>
      </c>
      <c r="C11" s="122" t="s">
        <v>53</v>
      </c>
      <c r="D11" s="122" t="s">
        <v>113</v>
      </c>
      <c r="E11" s="122" t="s">
        <v>42</v>
      </c>
      <c r="F11" s="122" t="s">
        <v>197</v>
      </c>
      <c r="G11" s="122" t="s">
        <v>198</v>
      </c>
      <c r="H11" s="122" t="s">
        <v>45</v>
      </c>
      <c r="I11" s="122">
        <v>4.75</v>
      </c>
      <c r="J11" s="122" t="s">
        <v>74</v>
      </c>
      <c r="K11" s="122"/>
      <c r="L11" s="122"/>
      <c r="M11" s="122">
        <v>82</v>
      </c>
      <c r="N11" s="122">
        <v>0</v>
      </c>
      <c r="O11" s="122">
        <v>0</v>
      </c>
      <c r="P11" s="122">
        <v>82</v>
      </c>
      <c r="Q11" s="122">
        <v>0</v>
      </c>
      <c r="R11" s="122">
        <v>0</v>
      </c>
      <c r="S11" s="122">
        <v>0</v>
      </c>
      <c r="T11" s="122">
        <v>82</v>
      </c>
      <c r="U11" s="122">
        <v>0</v>
      </c>
      <c r="V11" s="122">
        <v>44</v>
      </c>
      <c r="W11" s="122"/>
      <c r="X11" s="123" t="s">
        <v>199</v>
      </c>
      <c r="Y11" s="122" t="s">
        <v>183</v>
      </c>
      <c r="Z11" s="122" t="s">
        <v>46</v>
      </c>
      <c r="AA11" s="122">
        <v>1</v>
      </c>
      <c r="AB11" s="124">
        <f>M11*I11</f>
        <v>389.5</v>
      </c>
      <c r="AC11" s="124">
        <f>V11*I11</f>
        <v>209</v>
      </c>
    </row>
    <row r="12" spans="1:29" s="126" customFormat="1" ht="66.75" customHeight="1" x14ac:dyDescent="0.25">
      <c r="A12" s="122">
        <v>2</v>
      </c>
      <c r="B12" s="122" t="s">
        <v>47</v>
      </c>
      <c r="C12" s="122" t="s">
        <v>40</v>
      </c>
      <c r="D12" s="122" t="s">
        <v>200</v>
      </c>
      <c r="E12" s="122" t="s">
        <v>73</v>
      </c>
      <c r="F12" s="122" t="s">
        <v>201</v>
      </c>
      <c r="G12" s="122" t="s">
        <v>298</v>
      </c>
      <c r="H12" s="122" t="s">
        <v>45</v>
      </c>
      <c r="I12" s="122">
        <v>2</v>
      </c>
      <c r="J12" s="122" t="s">
        <v>74</v>
      </c>
      <c r="K12" s="122"/>
      <c r="L12" s="122"/>
      <c r="M12" s="122">
        <v>9</v>
      </c>
      <c r="N12" s="122">
        <v>0</v>
      </c>
      <c r="O12" s="122">
        <v>0</v>
      </c>
      <c r="P12" s="122">
        <v>7</v>
      </c>
      <c r="Q12" s="122">
        <v>0</v>
      </c>
      <c r="R12" s="122">
        <v>0</v>
      </c>
      <c r="S12" s="122">
        <v>7</v>
      </c>
      <c r="T12" s="122">
        <v>0</v>
      </c>
      <c r="U12" s="122">
        <v>2</v>
      </c>
      <c r="V12" s="122">
        <v>22</v>
      </c>
      <c r="W12" s="122"/>
      <c r="X12" s="123" t="s">
        <v>202</v>
      </c>
      <c r="Y12" s="122" t="s">
        <v>183</v>
      </c>
      <c r="Z12" s="122" t="s">
        <v>46</v>
      </c>
      <c r="AA12" s="122">
        <v>1</v>
      </c>
      <c r="AB12" s="125">
        <f>M12*I12</f>
        <v>18</v>
      </c>
      <c r="AC12" s="124">
        <f t="shared" ref="AC12:AC32" si="0">V12*I12</f>
        <v>44</v>
      </c>
    </row>
    <row r="13" spans="1:29" s="126" customFormat="1" ht="62.25" customHeight="1" x14ac:dyDescent="0.25">
      <c r="A13" s="122">
        <v>3</v>
      </c>
      <c r="B13" s="122" t="s">
        <v>47</v>
      </c>
      <c r="C13" s="122" t="s">
        <v>40</v>
      </c>
      <c r="D13" s="122" t="s">
        <v>203</v>
      </c>
      <c r="E13" s="122" t="s">
        <v>73</v>
      </c>
      <c r="F13" s="122" t="s">
        <v>204</v>
      </c>
      <c r="G13" s="122" t="s">
        <v>205</v>
      </c>
      <c r="H13" s="122" t="s">
        <v>45</v>
      </c>
      <c r="I13" s="122">
        <v>20.116</v>
      </c>
      <c r="J13" s="122" t="s">
        <v>74</v>
      </c>
      <c r="K13" s="122"/>
      <c r="L13" s="122"/>
      <c r="M13" s="122">
        <v>7</v>
      </c>
      <c r="N13" s="122">
        <v>0</v>
      </c>
      <c r="O13" s="122">
        <v>0</v>
      </c>
      <c r="P13" s="122">
        <v>7</v>
      </c>
      <c r="Q13" s="122">
        <v>0</v>
      </c>
      <c r="R13" s="122">
        <v>0</v>
      </c>
      <c r="S13" s="122">
        <v>7</v>
      </c>
      <c r="T13" s="122">
        <v>0</v>
      </c>
      <c r="U13" s="122">
        <v>0</v>
      </c>
      <c r="V13" s="122">
        <v>22</v>
      </c>
      <c r="W13" s="122"/>
      <c r="X13" s="123" t="s">
        <v>206</v>
      </c>
      <c r="Y13" s="122" t="s">
        <v>183</v>
      </c>
      <c r="Z13" s="122" t="s">
        <v>46</v>
      </c>
      <c r="AA13" s="122">
        <v>1</v>
      </c>
      <c r="AB13" s="125">
        <f>M13*I13</f>
        <v>140.81200000000001</v>
      </c>
      <c r="AC13" s="124">
        <f t="shared" si="0"/>
        <v>442.55200000000002</v>
      </c>
    </row>
    <row r="14" spans="1:29" s="131" customFormat="1" ht="51" customHeight="1" x14ac:dyDescent="0.25">
      <c r="A14" s="122">
        <v>4</v>
      </c>
      <c r="B14" s="127" t="s">
        <v>47</v>
      </c>
      <c r="C14" s="127" t="s">
        <v>40</v>
      </c>
      <c r="D14" s="127" t="s">
        <v>207</v>
      </c>
      <c r="E14" s="127" t="s">
        <v>73</v>
      </c>
      <c r="F14" s="127" t="s">
        <v>208</v>
      </c>
      <c r="G14" s="128" t="s">
        <v>209</v>
      </c>
      <c r="H14" s="127" t="s">
        <v>45</v>
      </c>
      <c r="I14" s="129">
        <v>3</v>
      </c>
      <c r="J14" s="127" t="s">
        <v>74</v>
      </c>
      <c r="K14" s="127"/>
      <c r="L14" s="127"/>
      <c r="M14" s="127">
        <v>45</v>
      </c>
      <c r="N14" s="127">
        <v>0</v>
      </c>
      <c r="O14" s="127">
        <v>0</v>
      </c>
      <c r="P14" s="127">
        <v>45</v>
      </c>
      <c r="Q14" s="127">
        <v>0</v>
      </c>
      <c r="R14" s="127">
        <v>0</v>
      </c>
      <c r="S14" s="127">
        <v>0</v>
      </c>
      <c r="T14" s="127">
        <v>45</v>
      </c>
      <c r="U14" s="127">
        <v>0</v>
      </c>
      <c r="V14" s="127">
        <v>24</v>
      </c>
      <c r="W14" s="127"/>
      <c r="X14" s="128" t="s">
        <v>210</v>
      </c>
      <c r="Y14" s="127" t="s">
        <v>109</v>
      </c>
      <c r="Z14" s="127" t="s">
        <v>46</v>
      </c>
      <c r="AA14" s="127">
        <v>0</v>
      </c>
      <c r="AB14" s="130"/>
      <c r="AC14" s="124">
        <f>V14*I14</f>
        <v>72</v>
      </c>
    </row>
    <row r="15" spans="1:29" s="131" customFormat="1" ht="61.5" customHeight="1" x14ac:dyDescent="0.25">
      <c r="A15" s="122">
        <v>5</v>
      </c>
      <c r="B15" s="127" t="s">
        <v>71</v>
      </c>
      <c r="C15" s="127" t="s">
        <v>53</v>
      </c>
      <c r="D15" s="127" t="s">
        <v>72</v>
      </c>
      <c r="E15" s="127" t="s">
        <v>73</v>
      </c>
      <c r="F15" s="127" t="s">
        <v>211</v>
      </c>
      <c r="G15" s="128" t="s">
        <v>212</v>
      </c>
      <c r="H15" s="127" t="s">
        <v>45</v>
      </c>
      <c r="I15" s="127">
        <v>11.75</v>
      </c>
      <c r="J15" s="127" t="s">
        <v>74</v>
      </c>
      <c r="K15" s="127"/>
      <c r="L15" s="127"/>
      <c r="M15" s="127">
        <v>165</v>
      </c>
      <c r="N15" s="127">
        <v>0</v>
      </c>
      <c r="O15" s="127">
        <v>0</v>
      </c>
      <c r="P15" s="127">
        <v>165</v>
      </c>
      <c r="Q15" s="127">
        <v>0</v>
      </c>
      <c r="R15" s="127">
        <v>0</v>
      </c>
      <c r="S15" s="127">
        <v>0</v>
      </c>
      <c r="T15" s="127">
        <v>165</v>
      </c>
      <c r="U15" s="127">
        <v>0</v>
      </c>
      <c r="V15" s="127">
        <v>87</v>
      </c>
      <c r="W15" s="127"/>
      <c r="X15" s="128" t="s">
        <v>213</v>
      </c>
      <c r="Y15" s="127" t="s">
        <v>109</v>
      </c>
      <c r="Z15" s="127" t="s">
        <v>46</v>
      </c>
      <c r="AA15" s="127">
        <v>0</v>
      </c>
      <c r="AB15" s="130"/>
      <c r="AC15" s="124">
        <f t="shared" si="0"/>
        <v>1022.25</v>
      </c>
    </row>
    <row r="16" spans="1:29" s="131" customFormat="1" ht="48" customHeight="1" x14ac:dyDescent="0.25">
      <c r="A16" s="122">
        <v>6</v>
      </c>
      <c r="B16" s="122" t="s">
        <v>47</v>
      </c>
      <c r="C16" s="122" t="s">
        <v>40</v>
      </c>
      <c r="D16" s="122" t="s">
        <v>203</v>
      </c>
      <c r="E16" s="122" t="s">
        <v>73</v>
      </c>
      <c r="F16" s="122" t="s">
        <v>214</v>
      </c>
      <c r="G16" s="122" t="s">
        <v>215</v>
      </c>
      <c r="H16" s="122" t="s">
        <v>45</v>
      </c>
      <c r="I16" s="122">
        <v>6.1159999999999997</v>
      </c>
      <c r="J16" s="122" t="s">
        <v>74</v>
      </c>
      <c r="K16" s="122"/>
      <c r="L16" s="122"/>
      <c r="M16" s="122">
        <v>7</v>
      </c>
      <c r="N16" s="122">
        <v>0</v>
      </c>
      <c r="O16" s="122">
        <v>0</v>
      </c>
      <c r="P16" s="122">
        <v>7</v>
      </c>
      <c r="Q16" s="122">
        <v>0</v>
      </c>
      <c r="R16" s="122">
        <v>0</v>
      </c>
      <c r="S16" s="122">
        <v>7</v>
      </c>
      <c r="T16" s="122">
        <v>0</v>
      </c>
      <c r="U16" s="122">
        <v>0</v>
      </c>
      <c r="V16" s="122">
        <v>21</v>
      </c>
      <c r="W16" s="122"/>
      <c r="X16" s="123" t="s">
        <v>216</v>
      </c>
      <c r="Y16" s="122" t="s">
        <v>183</v>
      </c>
      <c r="Z16" s="122" t="s">
        <v>46</v>
      </c>
      <c r="AA16" s="122">
        <v>1</v>
      </c>
      <c r="AB16" s="130">
        <f>M16*I16</f>
        <v>42.811999999999998</v>
      </c>
      <c r="AC16" s="124">
        <f t="shared" si="0"/>
        <v>128.43599999999998</v>
      </c>
    </row>
    <row r="17" spans="1:29" s="131" customFormat="1" ht="48" customHeight="1" x14ac:dyDescent="0.25">
      <c r="A17" s="122">
        <v>7</v>
      </c>
      <c r="B17" s="127" t="s">
        <v>47</v>
      </c>
      <c r="C17" s="127" t="s">
        <v>40</v>
      </c>
      <c r="D17" s="127" t="s">
        <v>217</v>
      </c>
      <c r="E17" s="127" t="s">
        <v>73</v>
      </c>
      <c r="F17" s="127" t="s">
        <v>218</v>
      </c>
      <c r="G17" s="127" t="s">
        <v>219</v>
      </c>
      <c r="H17" s="127" t="s">
        <v>75</v>
      </c>
      <c r="I17" s="129">
        <v>3</v>
      </c>
      <c r="J17" s="127" t="s">
        <v>74</v>
      </c>
      <c r="K17" s="127"/>
      <c r="L17" s="127"/>
      <c r="M17" s="127">
        <v>1</v>
      </c>
      <c r="N17" s="127">
        <v>0</v>
      </c>
      <c r="O17" s="127">
        <v>0</v>
      </c>
      <c r="P17" s="127">
        <v>1</v>
      </c>
      <c r="Q17" s="127">
        <v>0</v>
      </c>
      <c r="R17" s="127">
        <v>0</v>
      </c>
      <c r="S17" s="127">
        <v>0</v>
      </c>
      <c r="T17" s="127">
        <v>1</v>
      </c>
      <c r="U17" s="127">
        <v>0</v>
      </c>
      <c r="V17" s="127">
        <v>12</v>
      </c>
      <c r="W17" s="127"/>
      <c r="X17" s="127"/>
      <c r="Y17" s="127"/>
      <c r="Z17" s="127"/>
      <c r="AA17" s="127">
        <v>1</v>
      </c>
      <c r="AB17" s="130"/>
      <c r="AC17" s="130"/>
    </row>
    <row r="18" spans="1:29" s="131" customFormat="1" ht="81.75" customHeight="1" x14ac:dyDescent="0.25">
      <c r="A18" s="122">
        <v>8</v>
      </c>
      <c r="B18" s="122" t="s">
        <v>47</v>
      </c>
      <c r="C18" s="122" t="s">
        <v>40</v>
      </c>
      <c r="D18" s="122" t="s">
        <v>203</v>
      </c>
      <c r="E18" s="122" t="s">
        <v>73</v>
      </c>
      <c r="F18" s="122" t="s">
        <v>220</v>
      </c>
      <c r="G18" s="122" t="s">
        <v>221</v>
      </c>
      <c r="H18" s="122" t="s">
        <v>45</v>
      </c>
      <c r="I18" s="132">
        <v>5</v>
      </c>
      <c r="J18" s="122" t="s">
        <v>74</v>
      </c>
      <c r="K18" s="122"/>
      <c r="L18" s="122"/>
      <c r="M18" s="122">
        <v>7</v>
      </c>
      <c r="N18" s="122">
        <v>0</v>
      </c>
      <c r="O18" s="122">
        <v>0</v>
      </c>
      <c r="P18" s="122">
        <v>7</v>
      </c>
      <c r="Q18" s="122">
        <v>0</v>
      </c>
      <c r="R18" s="122">
        <v>0</v>
      </c>
      <c r="S18" s="122">
        <v>7</v>
      </c>
      <c r="T18" s="122">
        <v>0</v>
      </c>
      <c r="U18" s="122">
        <v>0</v>
      </c>
      <c r="V18" s="122">
        <v>16</v>
      </c>
      <c r="W18" s="122"/>
      <c r="X18" s="123" t="s">
        <v>222</v>
      </c>
      <c r="Y18" s="122" t="s">
        <v>183</v>
      </c>
      <c r="Z18" s="122" t="s">
        <v>46</v>
      </c>
      <c r="AA18" s="122">
        <v>1</v>
      </c>
      <c r="AB18" s="130">
        <f>M18*I18</f>
        <v>35</v>
      </c>
      <c r="AC18" s="130">
        <f t="shared" si="0"/>
        <v>80</v>
      </c>
    </row>
    <row r="19" spans="1:29" s="126" customFormat="1" ht="44.25" customHeight="1" x14ac:dyDescent="0.25">
      <c r="A19" s="122">
        <v>9</v>
      </c>
      <c r="B19" s="122" t="s">
        <v>71</v>
      </c>
      <c r="C19" s="122" t="s">
        <v>53</v>
      </c>
      <c r="D19" s="122" t="s">
        <v>125</v>
      </c>
      <c r="E19" s="122" t="s">
        <v>73</v>
      </c>
      <c r="F19" s="122" t="s">
        <v>223</v>
      </c>
      <c r="G19" s="122" t="s">
        <v>224</v>
      </c>
      <c r="H19" s="122" t="s">
        <v>45</v>
      </c>
      <c r="I19" s="122">
        <v>0.95</v>
      </c>
      <c r="J19" s="122" t="s">
        <v>74</v>
      </c>
      <c r="K19" s="122"/>
      <c r="L19" s="122"/>
      <c r="M19" s="122">
        <v>63</v>
      </c>
      <c r="N19" s="122">
        <v>0</v>
      </c>
      <c r="O19" s="122">
        <v>0</v>
      </c>
      <c r="P19" s="122">
        <v>63</v>
      </c>
      <c r="Q19" s="122">
        <v>0</v>
      </c>
      <c r="R19" s="122">
        <v>0</v>
      </c>
      <c r="S19" s="122">
        <v>0</v>
      </c>
      <c r="T19" s="122">
        <v>63</v>
      </c>
      <c r="U19" s="122">
        <v>0</v>
      </c>
      <c r="V19" s="122">
        <v>8</v>
      </c>
      <c r="W19" s="122"/>
      <c r="X19" s="123" t="s">
        <v>225</v>
      </c>
      <c r="Y19" s="122" t="s">
        <v>183</v>
      </c>
      <c r="Z19" s="122" t="s">
        <v>46</v>
      </c>
      <c r="AA19" s="122">
        <v>1</v>
      </c>
      <c r="AB19" s="125">
        <f>M19*I19</f>
        <v>59.849999999999994</v>
      </c>
      <c r="AC19" s="130">
        <f t="shared" si="0"/>
        <v>7.6</v>
      </c>
    </row>
    <row r="20" spans="1:29" s="131" customFormat="1" ht="48" customHeight="1" x14ac:dyDescent="0.25">
      <c r="A20" s="122">
        <v>10</v>
      </c>
      <c r="B20" s="127" t="s">
        <v>71</v>
      </c>
      <c r="C20" s="127" t="s">
        <v>53</v>
      </c>
      <c r="D20" s="127" t="s">
        <v>72</v>
      </c>
      <c r="E20" s="127" t="s">
        <v>73</v>
      </c>
      <c r="F20" s="127" t="s">
        <v>226</v>
      </c>
      <c r="G20" s="128" t="s">
        <v>227</v>
      </c>
      <c r="H20" s="127" t="s">
        <v>45</v>
      </c>
      <c r="I20" s="127">
        <v>5.3330000000000002</v>
      </c>
      <c r="J20" s="127" t="s">
        <v>74</v>
      </c>
      <c r="K20" s="127"/>
      <c r="L20" s="127"/>
      <c r="M20" s="127">
        <v>165</v>
      </c>
      <c r="N20" s="127">
        <v>0</v>
      </c>
      <c r="O20" s="127">
        <v>0</v>
      </c>
      <c r="P20" s="127">
        <v>165</v>
      </c>
      <c r="Q20" s="127">
        <v>0</v>
      </c>
      <c r="R20" s="127">
        <v>0</v>
      </c>
      <c r="S20" s="127">
        <v>0</v>
      </c>
      <c r="T20" s="127">
        <v>165</v>
      </c>
      <c r="U20" s="127">
        <v>0</v>
      </c>
      <c r="V20" s="127">
        <v>91</v>
      </c>
      <c r="W20" s="127"/>
      <c r="X20" s="128" t="s">
        <v>228</v>
      </c>
      <c r="Y20" s="127" t="s">
        <v>109</v>
      </c>
      <c r="Z20" s="127" t="s">
        <v>46</v>
      </c>
      <c r="AA20" s="127">
        <v>0</v>
      </c>
      <c r="AB20" s="130"/>
      <c r="AC20" s="130">
        <f t="shared" si="0"/>
        <v>485.303</v>
      </c>
    </row>
    <row r="21" spans="1:29" s="126" customFormat="1" ht="48" customHeight="1" x14ac:dyDescent="0.25">
      <c r="A21" s="122">
        <v>11</v>
      </c>
      <c r="B21" s="122" t="s">
        <v>71</v>
      </c>
      <c r="C21" s="122" t="s">
        <v>53</v>
      </c>
      <c r="D21" s="122" t="s">
        <v>125</v>
      </c>
      <c r="E21" s="122" t="s">
        <v>73</v>
      </c>
      <c r="F21" s="122" t="s">
        <v>229</v>
      </c>
      <c r="G21" s="122" t="s">
        <v>230</v>
      </c>
      <c r="H21" s="122" t="s">
        <v>45</v>
      </c>
      <c r="I21" s="122">
        <v>1.03</v>
      </c>
      <c r="J21" s="122" t="s">
        <v>74</v>
      </c>
      <c r="K21" s="122"/>
      <c r="L21" s="122"/>
      <c r="M21" s="122">
        <v>63</v>
      </c>
      <c r="N21" s="122">
        <v>0</v>
      </c>
      <c r="O21" s="122">
        <v>0</v>
      </c>
      <c r="P21" s="122">
        <v>63</v>
      </c>
      <c r="Q21" s="122">
        <v>0</v>
      </c>
      <c r="R21" s="122">
        <v>0</v>
      </c>
      <c r="S21" s="122">
        <v>0</v>
      </c>
      <c r="T21" s="122">
        <v>63</v>
      </c>
      <c r="U21" s="122">
        <v>0</v>
      </c>
      <c r="V21" s="122">
        <v>22</v>
      </c>
      <c r="W21" s="122"/>
      <c r="X21" s="123" t="s">
        <v>231</v>
      </c>
      <c r="Y21" s="122" t="s">
        <v>183</v>
      </c>
      <c r="Z21" s="122" t="s">
        <v>46</v>
      </c>
      <c r="AA21" s="122">
        <v>1</v>
      </c>
      <c r="AB21" s="125">
        <f>M21*I21</f>
        <v>64.89</v>
      </c>
      <c r="AC21" s="130">
        <f t="shared" si="0"/>
        <v>22.66</v>
      </c>
    </row>
    <row r="22" spans="1:29" s="126" customFormat="1" ht="48" customHeight="1" x14ac:dyDescent="0.25">
      <c r="A22" s="122">
        <v>12</v>
      </c>
      <c r="B22" s="122" t="s">
        <v>71</v>
      </c>
      <c r="C22" s="122" t="s">
        <v>53</v>
      </c>
      <c r="D22" s="122" t="s">
        <v>125</v>
      </c>
      <c r="E22" s="122" t="s">
        <v>73</v>
      </c>
      <c r="F22" s="123" t="s">
        <v>297</v>
      </c>
      <c r="G22" s="123" t="s">
        <v>232</v>
      </c>
      <c r="H22" s="122" t="s">
        <v>45</v>
      </c>
      <c r="I22" s="122">
        <v>1.7829999999999999</v>
      </c>
      <c r="J22" s="122" t="s">
        <v>74</v>
      </c>
      <c r="K22" s="122"/>
      <c r="L22" s="122"/>
      <c r="M22" s="122">
        <v>63</v>
      </c>
      <c r="N22" s="122">
        <v>0</v>
      </c>
      <c r="O22" s="122">
        <v>0</v>
      </c>
      <c r="P22" s="122">
        <v>63</v>
      </c>
      <c r="Q22" s="122">
        <v>0</v>
      </c>
      <c r="R22" s="122">
        <v>0</v>
      </c>
      <c r="S22" s="122">
        <v>0</v>
      </c>
      <c r="T22" s="122">
        <v>63</v>
      </c>
      <c r="U22" s="122">
        <v>0</v>
      </c>
      <c r="V22" s="122">
        <v>21</v>
      </c>
      <c r="W22" s="122"/>
      <c r="X22" s="123" t="s">
        <v>233</v>
      </c>
      <c r="Y22" s="122" t="s">
        <v>183</v>
      </c>
      <c r="Z22" s="122" t="s">
        <v>46</v>
      </c>
      <c r="AA22" s="122">
        <v>1</v>
      </c>
      <c r="AB22" s="125">
        <f>M22*I22</f>
        <v>112.32899999999999</v>
      </c>
      <c r="AC22" s="130">
        <f t="shared" si="0"/>
        <v>37.442999999999998</v>
      </c>
    </row>
    <row r="23" spans="1:29" s="131" customFormat="1" ht="48" customHeight="1" x14ac:dyDescent="0.25">
      <c r="A23" s="122">
        <v>13</v>
      </c>
      <c r="B23" s="127" t="s">
        <v>234</v>
      </c>
      <c r="C23" s="127" t="s">
        <v>53</v>
      </c>
      <c r="D23" s="127" t="s">
        <v>235</v>
      </c>
      <c r="E23" s="127" t="s">
        <v>236</v>
      </c>
      <c r="F23" s="127" t="s">
        <v>237</v>
      </c>
      <c r="G23" s="128" t="s">
        <v>238</v>
      </c>
      <c r="H23" s="127" t="s">
        <v>45</v>
      </c>
      <c r="I23" s="127">
        <v>5.4160000000000004</v>
      </c>
      <c r="J23" s="128" t="s">
        <v>161</v>
      </c>
      <c r="K23" s="127"/>
      <c r="L23" s="127"/>
      <c r="M23" s="127">
        <v>8</v>
      </c>
      <c r="N23" s="127">
        <v>0</v>
      </c>
      <c r="O23" s="127">
        <v>0</v>
      </c>
      <c r="P23" s="127">
        <v>8</v>
      </c>
      <c r="Q23" s="127">
        <v>0</v>
      </c>
      <c r="R23" s="127">
        <v>0</v>
      </c>
      <c r="S23" s="127">
        <v>8</v>
      </c>
      <c r="T23" s="127">
        <v>0</v>
      </c>
      <c r="U23" s="127">
        <v>0</v>
      </c>
      <c r="V23" s="127">
        <v>12</v>
      </c>
      <c r="W23" s="127"/>
      <c r="X23" s="128" t="s">
        <v>239</v>
      </c>
      <c r="Y23" s="128" t="s">
        <v>109</v>
      </c>
      <c r="Z23" s="127" t="s">
        <v>46</v>
      </c>
      <c r="AA23" s="127">
        <v>0</v>
      </c>
      <c r="AB23" s="130"/>
      <c r="AC23" s="130">
        <f t="shared" si="0"/>
        <v>64.992000000000004</v>
      </c>
    </row>
    <row r="24" spans="1:29" s="131" customFormat="1" ht="48" customHeight="1" x14ac:dyDescent="0.25">
      <c r="A24" s="122">
        <v>14</v>
      </c>
      <c r="B24" s="127" t="s">
        <v>47</v>
      </c>
      <c r="C24" s="127" t="s">
        <v>48</v>
      </c>
      <c r="D24" s="127" t="s">
        <v>240</v>
      </c>
      <c r="E24" s="127" t="s">
        <v>73</v>
      </c>
      <c r="F24" s="127" t="s">
        <v>241</v>
      </c>
      <c r="G24" s="128" t="s">
        <v>242</v>
      </c>
      <c r="H24" s="127" t="s">
        <v>45</v>
      </c>
      <c r="I24" s="129">
        <v>2.5</v>
      </c>
      <c r="J24" s="127" t="s">
        <v>74</v>
      </c>
      <c r="K24" s="127"/>
      <c r="L24" s="127"/>
      <c r="M24" s="127">
        <v>2</v>
      </c>
      <c r="N24" s="127">
        <v>0</v>
      </c>
      <c r="O24" s="127">
        <v>0</v>
      </c>
      <c r="P24" s="127">
        <v>2</v>
      </c>
      <c r="Q24" s="127">
        <v>0</v>
      </c>
      <c r="R24" s="127">
        <v>0</v>
      </c>
      <c r="S24" s="127">
        <v>0</v>
      </c>
      <c r="T24" s="127">
        <v>2</v>
      </c>
      <c r="U24" s="127">
        <v>0</v>
      </c>
      <c r="V24" s="127">
        <v>6</v>
      </c>
      <c r="W24" s="127"/>
      <c r="X24" s="128" t="s">
        <v>243</v>
      </c>
      <c r="Y24" s="128" t="s">
        <v>109</v>
      </c>
      <c r="Z24" s="127" t="s">
        <v>46</v>
      </c>
      <c r="AA24" s="127">
        <v>0</v>
      </c>
      <c r="AB24" s="130"/>
      <c r="AC24" s="130">
        <f t="shared" si="0"/>
        <v>15</v>
      </c>
    </row>
    <row r="25" spans="1:29" s="131" customFormat="1" ht="48" customHeight="1" x14ac:dyDescent="0.25">
      <c r="A25" s="122">
        <v>15</v>
      </c>
      <c r="B25" s="127" t="s">
        <v>71</v>
      </c>
      <c r="C25" s="127" t="s">
        <v>53</v>
      </c>
      <c r="D25" s="127" t="s">
        <v>72</v>
      </c>
      <c r="E25" s="127" t="s">
        <v>73</v>
      </c>
      <c r="F25" s="127" t="s">
        <v>244</v>
      </c>
      <c r="G25" s="128" t="s">
        <v>245</v>
      </c>
      <c r="H25" s="127" t="s">
        <v>45</v>
      </c>
      <c r="I25" s="127">
        <v>6.1660000000000004</v>
      </c>
      <c r="J25" s="127" t="s">
        <v>74</v>
      </c>
      <c r="K25" s="127"/>
      <c r="L25" s="127"/>
      <c r="M25" s="127">
        <v>165</v>
      </c>
      <c r="N25" s="127">
        <v>0</v>
      </c>
      <c r="O25" s="127">
        <v>0</v>
      </c>
      <c r="P25" s="127">
        <v>165</v>
      </c>
      <c r="Q25" s="127">
        <v>0</v>
      </c>
      <c r="R25" s="127">
        <v>0</v>
      </c>
      <c r="S25" s="127">
        <v>0</v>
      </c>
      <c r="T25" s="127">
        <v>165</v>
      </c>
      <c r="U25" s="127">
        <v>0</v>
      </c>
      <c r="V25" s="127">
        <v>38</v>
      </c>
      <c r="W25" s="127"/>
      <c r="X25" s="128" t="s">
        <v>246</v>
      </c>
      <c r="Y25" s="128" t="s">
        <v>109</v>
      </c>
      <c r="Z25" s="127" t="s">
        <v>46</v>
      </c>
      <c r="AA25" s="127">
        <v>0</v>
      </c>
      <c r="AB25" s="130"/>
      <c r="AC25" s="130">
        <f t="shared" si="0"/>
        <v>234.30800000000002</v>
      </c>
    </row>
    <row r="26" spans="1:29" s="131" customFormat="1" ht="54" customHeight="1" x14ac:dyDescent="0.25">
      <c r="A26" s="122">
        <v>16</v>
      </c>
      <c r="B26" s="127" t="s">
        <v>47</v>
      </c>
      <c r="C26" s="127" t="s">
        <v>53</v>
      </c>
      <c r="D26" s="127" t="s">
        <v>247</v>
      </c>
      <c r="E26" s="127" t="s">
        <v>42</v>
      </c>
      <c r="F26" s="127" t="s">
        <v>248</v>
      </c>
      <c r="G26" s="128" t="s">
        <v>249</v>
      </c>
      <c r="H26" s="127" t="s">
        <v>45</v>
      </c>
      <c r="I26" s="127">
        <v>14.416</v>
      </c>
      <c r="J26" s="127" t="s">
        <v>74</v>
      </c>
      <c r="K26" s="127"/>
      <c r="L26" s="127"/>
      <c r="M26" s="127">
        <v>35</v>
      </c>
      <c r="N26" s="127">
        <v>0</v>
      </c>
      <c r="O26" s="127">
        <v>0</v>
      </c>
      <c r="P26" s="127">
        <v>35</v>
      </c>
      <c r="Q26" s="127">
        <v>0</v>
      </c>
      <c r="R26" s="127">
        <v>0</v>
      </c>
      <c r="S26" s="127">
        <v>0</v>
      </c>
      <c r="T26" s="127">
        <v>35</v>
      </c>
      <c r="U26" s="127">
        <v>0</v>
      </c>
      <c r="V26" s="127">
        <v>98</v>
      </c>
      <c r="W26" s="127"/>
      <c r="X26" s="128" t="s">
        <v>250</v>
      </c>
      <c r="Y26" s="127" t="s">
        <v>109</v>
      </c>
      <c r="Z26" s="127" t="s">
        <v>46</v>
      </c>
      <c r="AA26" s="127">
        <v>0</v>
      </c>
      <c r="AB26" s="130"/>
      <c r="AC26" s="130">
        <f t="shared" si="0"/>
        <v>1412.768</v>
      </c>
    </row>
    <row r="27" spans="1:29" s="131" customFormat="1" ht="48" customHeight="1" x14ac:dyDescent="0.25">
      <c r="A27" s="122">
        <v>17</v>
      </c>
      <c r="B27" s="127" t="s">
        <v>47</v>
      </c>
      <c r="C27" s="127" t="s">
        <v>53</v>
      </c>
      <c r="D27" s="127" t="s">
        <v>207</v>
      </c>
      <c r="E27" s="127" t="s">
        <v>73</v>
      </c>
      <c r="F27" s="127" t="s">
        <v>251</v>
      </c>
      <c r="G27" s="128" t="s">
        <v>252</v>
      </c>
      <c r="H27" s="127" t="s">
        <v>45</v>
      </c>
      <c r="I27" s="129">
        <v>2.5</v>
      </c>
      <c r="J27" s="127" t="s">
        <v>74</v>
      </c>
      <c r="K27" s="127"/>
      <c r="L27" s="127"/>
      <c r="M27" s="127">
        <v>45</v>
      </c>
      <c r="N27" s="127">
        <v>0</v>
      </c>
      <c r="O27" s="127">
        <v>0</v>
      </c>
      <c r="P27" s="127">
        <v>45</v>
      </c>
      <c r="Q27" s="127">
        <v>0</v>
      </c>
      <c r="R27" s="127">
        <v>0</v>
      </c>
      <c r="S27" s="127">
        <v>0</v>
      </c>
      <c r="T27" s="127">
        <v>45</v>
      </c>
      <c r="U27" s="127">
        <v>0</v>
      </c>
      <c r="V27" s="127">
        <v>51</v>
      </c>
      <c r="W27" s="127"/>
      <c r="X27" s="128" t="s">
        <v>253</v>
      </c>
      <c r="Y27" s="127" t="s">
        <v>109</v>
      </c>
      <c r="Z27" s="127" t="s">
        <v>46</v>
      </c>
      <c r="AA27" s="127">
        <v>0</v>
      </c>
      <c r="AB27" s="130"/>
      <c r="AC27" s="130">
        <f t="shared" si="0"/>
        <v>127.5</v>
      </c>
    </row>
    <row r="28" spans="1:29" s="131" customFormat="1" ht="48" customHeight="1" x14ac:dyDescent="0.25">
      <c r="A28" s="122">
        <v>18</v>
      </c>
      <c r="B28" s="127" t="s">
        <v>71</v>
      </c>
      <c r="C28" s="127" t="s">
        <v>53</v>
      </c>
      <c r="D28" s="127" t="s">
        <v>254</v>
      </c>
      <c r="E28" s="127" t="s">
        <v>73</v>
      </c>
      <c r="F28" s="127" t="s">
        <v>255</v>
      </c>
      <c r="G28" s="127" t="s">
        <v>256</v>
      </c>
      <c r="H28" s="127" t="s">
        <v>45</v>
      </c>
      <c r="I28" s="127">
        <v>0.13</v>
      </c>
      <c r="J28" s="127" t="s">
        <v>74</v>
      </c>
      <c r="K28" s="127"/>
      <c r="L28" s="127"/>
      <c r="M28" s="127">
        <v>57</v>
      </c>
      <c r="N28" s="127">
        <v>0</v>
      </c>
      <c r="O28" s="127">
        <v>0</v>
      </c>
      <c r="P28" s="127">
        <v>57</v>
      </c>
      <c r="Q28" s="127">
        <v>0</v>
      </c>
      <c r="R28" s="127">
        <v>0</v>
      </c>
      <c r="S28" s="127">
        <v>0</v>
      </c>
      <c r="T28" s="127">
        <v>57</v>
      </c>
      <c r="U28" s="127">
        <v>0</v>
      </c>
      <c r="V28" s="127">
        <v>2</v>
      </c>
      <c r="W28" s="127"/>
      <c r="X28" s="128" t="s">
        <v>257</v>
      </c>
      <c r="Y28" s="127" t="s">
        <v>109</v>
      </c>
      <c r="Z28" s="127" t="s">
        <v>46</v>
      </c>
      <c r="AA28" s="127">
        <v>0</v>
      </c>
      <c r="AB28" s="130"/>
      <c r="AC28" s="130">
        <f t="shared" si="0"/>
        <v>0.26</v>
      </c>
    </row>
    <row r="29" spans="1:29" s="126" customFormat="1" ht="48" customHeight="1" x14ac:dyDescent="0.25">
      <c r="A29" s="122">
        <v>19</v>
      </c>
      <c r="B29" s="122" t="s">
        <v>47</v>
      </c>
      <c r="C29" s="122" t="s">
        <v>40</v>
      </c>
      <c r="D29" s="122" t="s">
        <v>203</v>
      </c>
      <c r="E29" s="122" t="s">
        <v>73</v>
      </c>
      <c r="F29" s="122" t="s">
        <v>258</v>
      </c>
      <c r="G29" s="122" t="s">
        <v>259</v>
      </c>
      <c r="H29" s="122" t="s">
        <v>45</v>
      </c>
      <c r="I29" s="122">
        <v>1.92</v>
      </c>
      <c r="J29" s="122" t="s">
        <v>74</v>
      </c>
      <c r="K29" s="122"/>
      <c r="L29" s="122"/>
      <c r="M29" s="122">
        <v>7</v>
      </c>
      <c r="N29" s="122">
        <v>0</v>
      </c>
      <c r="O29" s="122">
        <v>0</v>
      </c>
      <c r="P29" s="122">
        <v>7</v>
      </c>
      <c r="Q29" s="122">
        <v>0</v>
      </c>
      <c r="R29" s="122">
        <v>0</v>
      </c>
      <c r="S29" s="122">
        <v>7</v>
      </c>
      <c r="T29" s="122">
        <v>0</v>
      </c>
      <c r="U29" s="122">
        <v>0</v>
      </c>
      <c r="V29" s="122">
        <v>12</v>
      </c>
      <c r="W29" s="122"/>
      <c r="X29" s="123" t="s">
        <v>260</v>
      </c>
      <c r="Y29" s="122" t="s">
        <v>183</v>
      </c>
      <c r="Z29" s="122" t="s">
        <v>46</v>
      </c>
      <c r="AA29" s="122">
        <v>1</v>
      </c>
      <c r="AB29" s="125">
        <f>M29*I29</f>
        <v>13.44</v>
      </c>
      <c r="AC29" s="130">
        <f t="shared" si="0"/>
        <v>23.04</v>
      </c>
    </row>
    <row r="30" spans="1:29" s="131" customFormat="1" ht="48" customHeight="1" x14ac:dyDescent="0.25">
      <c r="A30" s="122">
        <v>20</v>
      </c>
      <c r="B30" s="56" t="s">
        <v>71</v>
      </c>
      <c r="C30" s="54" t="s">
        <v>53</v>
      </c>
      <c r="D30" s="54" t="s">
        <v>110</v>
      </c>
      <c r="E30" s="54" t="s">
        <v>73</v>
      </c>
      <c r="F30" s="51" t="s">
        <v>261</v>
      </c>
      <c r="G30" s="51" t="s">
        <v>262</v>
      </c>
      <c r="H30" s="54" t="s">
        <v>75</v>
      </c>
      <c r="I30" s="52">
        <v>3</v>
      </c>
      <c r="J30" s="54" t="s">
        <v>82</v>
      </c>
      <c r="K30" s="54"/>
      <c r="L30" s="54"/>
      <c r="M30" s="54">
        <v>136</v>
      </c>
      <c r="N30" s="54">
        <v>0</v>
      </c>
      <c r="O30" s="54">
        <v>0</v>
      </c>
      <c r="P30" s="54">
        <v>136</v>
      </c>
      <c r="Q30" s="54">
        <v>0</v>
      </c>
      <c r="R30" s="54">
        <v>0</v>
      </c>
      <c r="S30" s="54">
        <v>0</v>
      </c>
      <c r="T30" s="54">
        <v>136</v>
      </c>
      <c r="U30" s="54">
        <v>0</v>
      </c>
      <c r="V30" s="54">
        <v>105</v>
      </c>
      <c r="W30" s="54"/>
      <c r="X30" s="57"/>
      <c r="Y30" s="57"/>
      <c r="Z30" s="58"/>
      <c r="AA30" s="59">
        <v>1</v>
      </c>
      <c r="AB30" s="130"/>
      <c r="AC30" s="130"/>
    </row>
    <row r="31" spans="1:29" s="131" customFormat="1" ht="61.5" customHeight="1" x14ac:dyDescent="0.25">
      <c r="A31" s="122">
        <v>21</v>
      </c>
      <c r="B31" s="127" t="s">
        <v>47</v>
      </c>
      <c r="C31" s="127" t="s">
        <v>48</v>
      </c>
      <c r="D31" s="127" t="s">
        <v>263</v>
      </c>
      <c r="E31" s="127" t="s">
        <v>73</v>
      </c>
      <c r="F31" s="127" t="s">
        <v>264</v>
      </c>
      <c r="G31" s="127" t="s">
        <v>265</v>
      </c>
      <c r="H31" s="127" t="s">
        <v>45</v>
      </c>
      <c r="I31" s="127">
        <v>1.57</v>
      </c>
      <c r="J31" s="54" t="s">
        <v>82</v>
      </c>
      <c r="K31" s="127"/>
      <c r="L31" s="127"/>
      <c r="M31" s="127">
        <v>32</v>
      </c>
      <c r="N31" s="127">
        <v>0</v>
      </c>
      <c r="O31" s="127">
        <v>0</v>
      </c>
      <c r="P31" s="127">
        <v>32</v>
      </c>
      <c r="Q31" s="127">
        <v>0</v>
      </c>
      <c r="R31" s="127">
        <v>0</v>
      </c>
      <c r="S31" s="127">
        <v>0</v>
      </c>
      <c r="T31" s="127">
        <v>32</v>
      </c>
      <c r="U31" s="127">
        <v>0</v>
      </c>
      <c r="V31" s="127">
        <v>32</v>
      </c>
      <c r="W31" s="127"/>
      <c r="X31" s="128" t="s">
        <v>266</v>
      </c>
      <c r="Y31" s="127" t="s">
        <v>109</v>
      </c>
      <c r="Z31" s="127" t="s">
        <v>46</v>
      </c>
      <c r="AA31" s="127">
        <v>0</v>
      </c>
      <c r="AB31" s="130"/>
      <c r="AC31" s="130">
        <f t="shared" si="0"/>
        <v>50.24</v>
      </c>
    </row>
    <row r="32" spans="1:29" s="131" customFormat="1" ht="48" customHeight="1" x14ac:dyDescent="0.25">
      <c r="A32" s="122">
        <v>22</v>
      </c>
      <c r="B32" s="127" t="s">
        <v>39</v>
      </c>
      <c r="C32" s="127" t="s">
        <v>53</v>
      </c>
      <c r="D32" s="127" t="s">
        <v>267</v>
      </c>
      <c r="E32" s="127" t="s">
        <v>42</v>
      </c>
      <c r="F32" s="127" t="s">
        <v>268</v>
      </c>
      <c r="G32" s="128" t="s">
        <v>269</v>
      </c>
      <c r="H32" s="127" t="s">
        <v>45</v>
      </c>
      <c r="I32" s="129">
        <v>5</v>
      </c>
      <c r="J32" s="54" t="s">
        <v>82</v>
      </c>
      <c r="K32" s="127"/>
      <c r="L32" s="127"/>
      <c r="M32" s="127">
        <v>11</v>
      </c>
      <c r="N32" s="127">
        <v>0</v>
      </c>
      <c r="O32" s="127">
        <v>0</v>
      </c>
      <c r="P32" s="127">
        <v>10</v>
      </c>
      <c r="Q32" s="127">
        <v>0</v>
      </c>
      <c r="R32" s="127">
        <v>0</v>
      </c>
      <c r="S32" s="127">
        <v>0</v>
      </c>
      <c r="T32" s="127">
        <v>10</v>
      </c>
      <c r="U32" s="127">
        <v>1</v>
      </c>
      <c r="V32" s="127">
        <v>21</v>
      </c>
      <c r="W32" s="127"/>
      <c r="X32" s="128" t="s">
        <v>270</v>
      </c>
      <c r="Y32" s="127" t="s">
        <v>57</v>
      </c>
      <c r="Z32" s="127" t="s">
        <v>46</v>
      </c>
      <c r="AA32" s="127">
        <v>0</v>
      </c>
      <c r="AB32" s="130"/>
      <c r="AC32" s="130">
        <f t="shared" si="0"/>
        <v>105</v>
      </c>
    </row>
    <row r="33" spans="1:29" s="131" customFormat="1" ht="48" customHeight="1" x14ac:dyDescent="0.25">
      <c r="A33" s="122">
        <v>23</v>
      </c>
      <c r="B33" s="127" t="s">
        <v>71</v>
      </c>
      <c r="C33" s="127" t="s">
        <v>53</v>
      </c>
      <c r="D33" s="127" t="s">
        <v>271</v>
      </c>
      <c r="E33" s="127" t="s">
        <v>73</v>
      </c>
      <c r="F33" s="128" t="s">
        <v>272</v>
      </c>
      <c r="G33" s="128" t="s">
        <v>273</v>
      </c>
      <c r="H33" s="128" t="s">
        <v>75</v>
      </c>
      <c r="I33" s="127">
        <v>5.4160000000000004</v>
      </c>
      <c r="J33" s="54" t="s">
        <v>82</v>
      </c>
      <c r="K33" s="127"/>
      <c r="L33" s="127"/>
      <c r="M33" s="127">
        <v>15</v>
      </c>
      <c r="N33" s="127">
        <v>0</v>
      </c>
      <c r="O33" s="127">
        <v>0</v>
      </c>
      <c r="P33" s="127">
        <v>15</v>
      </c>
      <c r="Q33" s="127">
        <v>0</v>
      </c>
      <c r="R33" s="127">
        <v>0</v>
      </c>
      <c r="S33" s="127">
        <v>0</v>
      </c>
      <c r="T33" s="127">
        <v>15</v>
      </c>
      <c r="U33" s="127">
        <v>0</v>
      </c>
      <c r="V33" s="127">
        <v>54</v>
      </c>
      <c r="W33" s="127"/>
      <c r="X33" s="127"/>
      <c r="Y33" s="127"/>
      <c r="Z33" s="127"/>
      <c r="AA33" s="127">
        <v>1</v>
      </c>
      <c r="AB33" s="130"/>
      <c r="AC33" s="130"/>
    </row>
    <row r="34" spans="1:29" s="131" customFormat="1" ht="48" customHeight="1" x14ac:dyDescent="0.25">
      <c r="A34" s="122">
        <v>24</v>
      </c>
      <c r="B34" s="127" t="s">
        <v>71</v>
      </c>
      <c r="C34" s="127" t="s">
        <v>53</v>
      </c>
      <c r="D34" s="127" t="s">
        <v>271</v>
      </c>
      <c r="E34" s="127" t="s">
        <v>73</v>
      </c>
      <c r="F34" s="128" t="s">
        <v>274</v>
      </c>
      <c r="G34" s="128" t="s">
        <v>275</v>
      </c>
      <c r="H34" s="128" t="s">
        <v>75</v>
      </c>
      <c r="I34" s="129">
        <v>1</v>
      </c>
      <c r="J34" s="54" t="s">
        <v>82</v>
      </c>
      <c r="K34" s="127"/>
      <c r="L34" s="127"/>
      <c r="M34" s="127">
        <v>15</v>
      </c>
      <c r="N34" s="127">
        <v>0</v>
      </c>
      <c r="O34" s="127">
        <v>0</v>
      </c>
      <c r="P34" s="127">
        <v>15</v>
      </c>
      <c r="Q34" s="127">
        <v>0</v>
      </c>
      <c r="R34" s="127">
        <v>0</v>
      </c>
      <c r="S34" s="127">
        <v>0</v>
      </c>
      <c r="T34" s="127">
        <v>15</v>
      </c>
      <c r="U34" s="127">
        <v>0</v>
      </c>
      <c r="V34" s="127">
        <v>3</v>
      </c>
      <c r="W34" s="127"/>
      <c r="X34" s="127"/>
      <c r="Y34" s="127"/>
      <c r="Z34" s="127"/>
      <c r="AA34" s="127">
        <v>1</v>
      </c>
      <c r="AB34" s="130"/>
      <c r="AC34" s="130"/>
    </row>
    <row r="35" spans="1:29" s="126" customFormat="1" ht="48" customHeight="1" x14ac:dyDescent="0.25">
      <c r="A35" s="122">
        <v>25</v>
      </c>
      <c r="B35" s="122" t="s">
        <v>71</v>
      </c>
      <c r="C35" s="122" t="s">
        <v>53</v>
      </c>
      <c r="D35" s="122" t="s">
        <v>271</v>
      </c>
      <c r="E35" s="122" t="s">
        <v>73</v>
      </c>
      <c r="F35" s="122" t="s">
        <v>276</v>
      </c>
      <c r="G35" s="122" t="s">
        <v>277</v>
      </c>
      <c r="H35" s="122" t="s">
        <v>45</v>
      </c>
      <c r="I35" s="122">
        <v>2.67</v>
      </c>
      <c r="J35" s="122" t="s">
        <v>74</v>
      </c>
      <c r="K35" s="122"/>
      <c r="L35" s="122"/>
      <c r="M35" s="122">
        <v>15</v>
      </c>
      <c r="N35" s="122">
        <v>0</v>
      </c>
      <c r="O35" s="122">
        <v>0</v>
      </c>
      <c r="P35" s="122">
        <v>15</v>
      </c>
      <c r="Q35" s="122">
        <v>0</v>
      </c>
      <c r="R35" s="122">
        <v>0</v>
      </c>
      <c r="S35" s="122">
        <v>0</v>
      </c>
      <c r="T35" s="122">
        <v>15</v>
      </c>
      <c r="U35" s="122">
        <v>0</v>
      </c>
      <c r="V35" s="122">
        <v>14</v>
      </c>
      <c r="W35" s="122"/>
      <c r="X35" s="123" t="s">
        <v>278</v>
      </c>
      <c r="Y35" s="122" t="s">
        <v>70</v>
      </c>
      <c r="Z35" s="122" t="s">
        <v>279</v>
      </c>
      <c r="AA35" s="122">
        <v>1</v>
      </c>
      <c r="AB35" s="125">
        <f>M35*I35</f>
        <v>40.049999999999997</v>
      </c>
      <c r="AC35" s="125">
        <f t="shared" ref="AC35:AC40" si="1">V35*I35</f>
        <v>37.379999999999995</v>
      </c>
    </row>
    <row r="36" spans="1:29" s="131" customFormat="1" ht="48" customHeight="1" x14ac:dyDescent="0.25">
      <c r="A36" s="122">
        <v>26</v>
      </c>
      <c r="B36" s="127" t="s">
        <v>71</v>
      </c>
      <c r="C36" s="127" t="s">
        <v>53</v>
      </c>
      <c r="D36" s="127" t="s">
        <v>280</v>
      </c>
      <c r="E36" s="127" t="s">
        <v>73</v>
      </c>
      <c r="F36" s="127" t="s">
        <v>281</v>
      </c>
      <c r="G36" s="127" t="s">
        <v>282</v>
      </c>
      <c r="H36" s="127" t="s">
        <v>45</v>
      </c>
      <c r="I36" s="127">
        <v>0.38</v>
      </c>
      <c r="J36" s="54" t="s">
        <v>82</v>
      </c>
      <c r="K36" s="127"/>
      <c r="L36" s="127"/>
      <c r="M36" s="127">
        <v>57</v>
      </c>
      <c r="N36" s="127">
        <v>0</v>
      </c>
      <c r="O36" s="127">
        <v>0</v>
      </c>
      <c r="P36" s="127">
        <v>57</v>
      </c>
      <c r="Q36" s="127">
        <v>0</v>
      </c>
      <c r="R36" s="127">
        <v>0</v>
      </c>
      <c r="S36" s="127">
        <v>0</v>
      </c>
      <c r="T36" s="127">
        <v>57</v>
      </c>
      <c r="U36" s="127">
        <v>0</v>
      </c>
      <c r="V36" s="127">
        <v>8</v>
      </c>
      <c r="W36" s="127"/>
      <c r="X36" s="128" t="s">
        <v>283</v>
      </c>
      <c r="Y36" s="128" t="s">
        <v>109</v>
      </c>
      <c r="Z36" s="127" t="s">
        <v>46</v>
      </c>
      <c r="AA36" s="127">
        <v>0</v>
      </c>
      <c r="AB36" s="130"/>
      <c r="AC36" s="125">
        <f t="shared" si="1"/>
        <v>3.04</v>
      </c>
    </row>
    <row r="37" spans="1:29" s="126" customFormat="1" ht="53.25" customHeight="1" x14ac:dyDescent="0.25">
      <c r="A37" s="122">
        <v>27</v>
      </c>
      <c r="B37" s="122" t="s">
        <v>71</v>
      </c>
      <c r="C37" s="122" t="s">
        <v>53</v>
      </c>
      <c r="D37" s="122" t="s">
        <v>284</v>
      </c>
      <c r="E37" s="122" t="s">
        <v>73</v>
      </c>
      <c r="F37" s="122" t="s">
        <v>285</v>
      </c>
      <c r="G37" s="123" t="s">
        <v>286</v>
      </c>
      <c r="H37" s="122" t="s">
        <v>45</v>
      </c>
      <c r="I37" s="122">
        <v>1.1000000000000001</v>
      </c>
      <c r="J37" s="95" t="s">
        <v>82</v>
      </c>
      <c r="K37" s="122"/>
      <c r="L37" s="122"/>
      <c r="M37" s="122">
        <v>68</v>
      </c>
      <c r="N37" s="122">
        <v>0</v>
      </c>
      <c r="O37" s="122">
        <v>0</v>
      </c>
      <c r="P37" s="122">
        <v>68</v>
      </c>
      <c r="Q37" s="122">
        <v>0</v>
      </c>
      <c r="R37" s="122">
        <v>0</v>
      </c>
      <c r="S37" s="122">
        <v>0</v>
      </c>
      <c r="T37" s="122">
        <v>68</v>
      </c>
      <c r="U37" s="122">
        <v>0</v>
      </c>
      <c r="V37" s="122">
        <v>12</v>
      </c>
      <c r="W37" s="122"/>
      <c r="X37" s="123" t="s">
        <v>287</v>
      </c>
      <c r="Y37" s="122" t="s">
        <v>183</v>
      </c>
      <c r="Z37" s="122" t="s">
        <v>58</v>
      </c>
      <c r="AA37" s="122">
        <v>1</v>
      </c>
      <c r="AB37" s="125">
        <f>M37*I37</f>
        <v>74.800000000000011</v>
      </c>
      <c r="AC37" s="125">
        <f t="shared" si="1"/>
        <v>13.200000000000001</v>
      </c>
    </row>
    <row r="38" spans="1:29" s="126" customFormat="1" ht="48" customHeight="1" x14ac:dyDescent="0.25">
      <c r="A38" s="122">
        <v>28</v>
      </c>
      <c r="B38" s="122" t="s">
        <v>71</v>
      </c>
      <c r="C38" s="122" t="s">
        <v>53</v>
      </c>
      <c r="D38" s="122" t="s">
        <v>288</v>
      </c>
      <c r="E38" s="122" t="s">
        <v>50</v>
      </c>
      <c r="F38" s="122" t="s">
        <v>286</v>
      </c>
      <c r="G38" s="122" t="s">
        <v>289</v>
      </c>
      <c r="H38" s="122" t="s">
        <v>45</v>
      </c>
      <c r="I38" s="122">
        <v>0.48</v>
      </c>
      <c r="J38" s="95" t="s">
        <v>82</v>
      </c>
      <c r="K38" s="122"/>
      <c r="L38" s="122"/>
      <c r="M38" s="122">
        <v>7</v>
      </c>
      <c r="N38" s="122">
        <v>0</v>
      </c>
      <c r="O38" s="122">
        <v>0</v>
      </c>
      <c r="P38" s="122">
        <v>7</v>
      </c>
      <c r="Q38" s="122">
        <v>0</v>
      </c>
      <c r="R38" s="122">
        <v>0</v>
      </c>
      <c r="S38" s="122">
        <v>0</v>
      </c>
      <c r="T38" s="122">
        <v>7</v>
      </c>
      <c r="U38" s="122">
        <v>0</v>
      </c>
      <c r="V38" s="122">
        <v>8</v>
      </c>
      <c r="W38" s="122"/>
      <c r="X38" s="123" t="s">
        <v>290</v>
      </c>
      <c r="Y38" s="122" t="s">
        <v>183</v>
      </c>
      <c r="Z38" s="122" t="s">
        <v>58</v>
      </c>
      <c r="AA38" s="122">
        <v>1</v>
      </c>
      <c r="AB38" s="125">
        <f>M38*I38</f>
        <v>3.36</v>
      </c>
      <c r="AC38" s="125">
        <f t="shared" si="1"/>
        <v>3.84</v>
      </c>
    </row>
    <row r="39" spans="1:29" s="131" customFormat="1" ht="48" customHeight="1" x14ac:dyDescent="0.25">
      <c r="A39" s="122">
        <v>29</v>
      </c>
      <c r="B39" s="127" t="s">
        <v>71</v>
      </c>
      <c r="C39" s="127" t="s">
        <v>53</v>
      </c>
      <c r="D39" s="127" t="s">
        <v>72</v>
      </c>
      <c r="E39" s="127" t="s">
        <v>73</v>
      </c>
      <c r="F39" s="127" t="s">
        <v>291</v>
      </c>
      <c r="G39" s="128" t="s">
        <v>292</v>
      </c>
      <c r="H39" s="127" t="s">
        <v>45</v>
      </c>
      <c r="I39" s="127">
        <v>0.55000000000000004</v>
      </c>
      <c r="J39" s="54" t="s">
        <v>82</v>
      </c>
      <c r="K39" s="127"/>
      <c r="L39" s="127"/>
      <c r="M39" s="127">
        <v>165</v>
      </c>
      <c r="N39" s="127">
        <v>0</v>
      </c>
      <c r="O39" s="127">
        <v>0</v>
      </c>
      <c r="P39" s="127">
        <v>165</v>
      </c>
      <c r="Q39" s="127">
        <v>0</v>
      </c>
      <c r="R39" s="127">
        <v>0</v>
      </c>
      <c r="S39" s="127">
        <v>0</v>
      </c>
      <c r="T39" s="127">
        <v>165</v>
      </c>
      <c r="U39" s="127">
        <v>0</v>
      </c>
      <c r="V39" s="127">
        <v>25</v>
      </c>
      <c r="W39" s="127"/>
      <c r="X39" s="128" t="s">
        <v>293</v>
      </c>
      <c r="Y39" s="127" t="s">
        <v>109</v>
      </c>
      <c r="Z39" s="127" t="s">
        <v>46</v>
      </c>
      <c r="AA39" s="127">
        <v>0</v>
      </c>
      <c r="AB39" s="130"/>
      <c r="AC39" s="125">
        <f t="shared" si="1"/>
        <v>13.750000000000002</v>
      </c>
    </row>
    <row r="40" spans="1:29" s="126" customFormat="1" ht="59.25" customHeight="1" x14ac:dyDescent="0.25">
      <c r="A40" s="122">
        <v>30</v>
      </c>
      <c r="B40" s="122" t="s">
        <v>47</v>
      </c>
      <c r="C40" s="122" t="s">
        <v>53</v>
      </c>
      <c r="D40" s="122" t="s">
        <v>54</v>
      </c>
      <c r="E40" s="122" t="s">
        <v>42</v>
      </c>
      <c r="F40" s="122" t="s">
        <v>294</v>
      </c>
      <c r="G40" s="123" t="s">
        <v>295</v>
      </c>
      <c r="H40" s="122" t="s">
        <v>45</v>
      </c>
      <c r="I40" s="122">
        <v>5.8659999999999997</v>
      </c>
      <c r="J40" s="95" t="s">
        <v>82</v>
      </c>
      <c r="K40" s="122"/>
      <c r="L40" s="122"/>
      <c r="M40" s="122">
        <v>27</v>
      </c>
      <c r="N40" s="122">
        <v>0</v>
      </c>
      <c r="O40" s="122">
        <v>0</v>
      </c>
      <c r="P40" s="122">
        <v>27</v>
      </c>
      <c r="Q40" s="122">
        <v>0</v>
      </c>
      <c r="R40" s="122">
        <v>0</v>
      </c>
      <c r="S40" s="122">
        <v>27</v>
      </c>
      <c r="T40" s="122">
        <v>0</v>
      </c>
      <c r="U40" s="122">
        <v>0</v>
      </c>
      <c r="V40" s="122">
        <v>42</v>
      </c>
      <c r="W40" s="122"/>
      <c r="X40" s="123" t="s">
        <v>296</v>
      </c>
      <c r="Y40" s="122" t="s">
        <v>183</v>
      </c>
      <c r="Z40" s="122" t="s">
        <v>58</v>
      </c>
      <c r="AA40" s="122">
        <v>1</v>
      </c>
      <c r="AB40" s="125">
        <f>M40*I40</f>
        <v>158.38200000000001</v>
      </c>
      <c r="AC40" s="125">
        <f t="shared" si="1"/>
        <v>246.37199999999999</v>
      </c>
    </row>
    <row r="41" spans="1:29" s="131" customFormat="1" x14ac:dyDescent="0.25">
      <c r="C41" s="131" t="s">
        <v>191</v>
      </c>
      <c r="D41" s="131">
        <v>10594</v>
      </c>
      <c r="AB41" s="130"/>
      <c r="AC41" s="130"/>
    </row>
    <row r="42" spans="1:29" s="131" customFormat="1" x14ac:dyDescent="0.25">
      <c r="M42" s="131">
        <f>M40+M38+M37+M35+M29+M22+M21+M19+M18+M16+M13+M12+M11</f>
        <v>425</v>
      </c>
      <c r="AB42" s="130">
        <f>SUM(AB11:AB40)</f>
        <v>1153.2249999999999</v>
      </c>
      <c r="AC42" s="130"/>
    </row>
    <row r="43" spans="1:29" s="131" customFormat="1" x14ac:dyDescent="0.25">
      <c r="C43" s="131" t="s">
        <v>62</v>
      </c>
      <c r="M43" s="131">
        <f>M42/D41</f>
        <v>4.0117047385312438E-2</v>
      </c>
      <c r="AB43" s="130">
        <f>AB42/D41</f>
        <v>0.10885642816688691</v>
      </c>
      <c r="AC43" s="130"/>
    </row>
    <row r="44" spans="1:29" s="131" customFormat="1" x14ac:dyDescent="0.25">
      <c r="C44" s="131" t="s">
        <v>196</v>
      </c>
      <c r="M44" s="131">
        <f>M43+Апрель!L27</f>
        <v>8.5803284878232966E-2</v>
      </c>
      <c r="AB44" s="130">
        <f>AB43+Апрель!AA27</f>
        <v>0.2172333396262035</v>
      </c>
      <c r="AC44" s="130"/>
    </row>
    <row r="45" spans="1:29" s="131" customFormat="1" x14ac:dyDescent="0.25">
      <c r="AB45" s="130"/>
      <c r="AC45" s="130"/>
    </row>
    <row r="46" spans="1:29" s="131" customFormat="1" x14ac:dyDescent="0.25">
      <c r="AB46" s="130"/>
      <c r="AC46" s="130"/>
    </row>
    <row r="47" spans="1:29" s="131" customFormat="1" x14ac:dyDescent="0.25">
      <c r="AB47" s="130"/>
      <c r="AC47" s="130"/>
    </row>
    <row r="48" spans="1:29" s="131" customFormat="1" x14ac:dyDescent="0.25">
      <c r="AB48" s="130"/>
      <c r="AC48" s="130"/>
    </row>
    <row r="49" spans="13:29" s="131" customFormat="1" x14ac:dyDescent="0.25">
      <c r="M49" s="131">
        <f>M42+Апрель!L32</f>
        <v>909</v>
      </c>
      <c r="AB49" s="130">
        <f>AB42+Апрель!AB32</f>
        <v>2301.37</v>
      </c>
      <c r="AC49" s="130"/>
    </row>
    <row r="50" spans="13:29" s="131" customFormat="1" x14ac:dyDescent="0.25">
      <c r="AB50" s="130"/>
      <c r="AC50" s="130"/>
    </row>
    <row r="51" spans="13:29" s="131" customFormat="1" x14ac:dyDescent="0.25">
      <c r="AB51" s="130"/>
      <c r="AC51" s="130"/>
    </row>
    <row r="52" spans="13:29" s="131" customFormat="1" x14ac:dyDescent="0.25">
      <c r="AB52" s="130"/>
      <c r="AC52" s="130"/>
    </row>
    <row r="53" spans="13:29" s="131" customFormat="1" x14ac:dyDescent="0.25">
      <c r="AB53" s="130"/>
      <c r="AC53" s="130"/>
    </row>
    <row r="54" spans="13:29" s="131" customFormat="1" x14ac:dyDescent="0.25">
      <c r="AB54" s="130"/>
      <c r="AC54" s="130"/>
    </row>
    <row r="55" spans="13:29" s="131" customFormat="1" x14ac:dyDescent="0.25">
      <c r="AB55" s="130"/>
      <c r="AC55" s="130"/>
    </row>
    <row r="56" spans="13:29" s="131" customFormat="1" x14ac:dyDescent="0.25">
      <c r="AB56" s="130"/>
      <c r="AC56" s="130"/>
    </row>
    <row r="57" spans="13:29" s="131" customFormat="1" x14ac:dyDescent="0.25">
      <c r="AB57" s="130"/>
      <c r="AC57" s="130"/>
    </row>
    <row r="58" spans="13:29" s="131" customFormat="1" x14ac:dyDescent="0.25"/>
    <row r="59" spans="13:29" s="131" customFormat="1" x14ac:dyDescent="0.25"/>
    <row r="60" spans="13:29" s="131" customFormat="1" x14ac:dyDescent="0.25"/>
    <row r="61" spans="13:29" s="131" customFormat="1" x14ac:dyDescent="0.25"/>
    <row r="62" spans="13:29" s="131" customFormat="1" x14ac:dyDescent="0.25"/>
    <row r="63" spans="13:29" s="131" customFormat="1" x14ac:dyDescent="0.25"/>
    <row r="64" spans="13:29" s="131" customFormat="1" x14ac:dyDescent="0.25"/>
    <row r="65" s="131" customFormat="1" x14ac:dyDescent="0.25"/>
    <row r="66" s="131" customFormat="1" x14ac:dyDescent="0.25"/>
    <row r="67" s="131" customFormat="1" x14ac:dyDescent="0.25"/>
    <row r="68" s="131" customFormat="1" x14ac:dyDescent="0.25"/>
    <row r="69" s="131" customFormat="1" x14ac:dyDescent="0.25"/>
    <row r="70" s="131" customFormat="1" x14ac:dyDescent="0.25"/>
    <row r="71" s="131" customFormat="1" x14ac:dyDescent="0.25"/>
    <row r="72" s="131" customFormat="1" x14ac:dyDescent="0.25"/>
    <row r="73" s="131" customFormat="1" x14ac:dyDescent="0.25"/>
    <row r="74" s="131" customFormat="1" x14ac:dyDescent="0.25"/>
    <row r="75" s="131" customFormat="1" x14ac:dyDescent="0.25"/>
    <row r="76" s="131" customFormat="1" x14ac:dyDescent="0.25"/>
    <row r="77" s="131" customFormat="1" x14ac:dyDescent="0.25"/>
    <row r="78" s="131" customFormat="1" x14ac:dyDescent="0.25"/>
    <row r="79" s="131" customFormat="1" x14ac:dyDescent="0.25"/>
    <row r="80" s="131" customFormat="1" x14ac:dyDescent="0.25"/>
    <row r="81" s="131" customFormat="1" x14ac:dyDescent="0.25"/>
    <row r="82" s="131" customFormat="1" x14ac:dyDescent="0.25"/>
    <row r="83" s="131" customFormat="1" x14ac:dyDescent="0.25"/>
    <row r="84" s="131" customFormat="1" x14ac:dyDescent="0.25"/>
    <row r="85" s="131" customFormat="1" x14ac:dyDescent="0.25"/>
    <row r="86" s="131" customFormat="1" x14ac:dyDescent="0.25"/>
    <row r="87" s="131" customFormat="1" x14ac:dyDescent="0.25"/>
    <row r="88" s="131" customFormat="1" x14ac:dyDescent="0.25"/>
    <row r="89" s="131" customFormat="1" x14ac:dyDescent="0.25"/>
    <row r="90" s="131" customFormat="1" x14ac:dyDescent="0.25"/>
    <row r="91" s="131" customFormat="1" x14ac:dyDescent="0.25"/>
    <row r="92" s="131" customFormat="1" x14ac:dyDescent="0.25"/>
    <row r="93" s="131" customFormat="1" x14ac:dyDescent="0.25"/>
    <row r="94" s="131" customFormat="1" x14ac:dyDescent="0.25"/>
    <row r="95" s="131" customFormat="1" x14ac:dyDescent="0.25"/>
    <row r="96" s="131" customFormat="1" x14ac:dyDescent="0.25"/>
    <row r="97" s="131" customFormat="1" x14ac:dyDescent="0.25"/>
    <row r="98" s="131" customFormat="1" x14ac:dyDescent="0.25"/>
    <row r="99" s="131" customFormat="1" x14ac:dyDescent="0.25"/>
    <row r="100" s="131" customFormat="1" x14ac:dyDescent="0.25"/>
    <row r="101" s="131" customFormat="1" x14ac:dyDescent="0.25"/>
    <row r="102" s="131" customFormat="1" x14ac:dyDescent="0.25"/>
    <row r="103" s="131" customFormat="1" x14ac:dyDescent="0.25"/>
    <row r="104" s="131" customFormat="1" x14ac:dyDescent="0.25"/>
    <row r="105" s="131" customFormat="1" x14ac:dyDescent="0.25"/>
    <row r="106" s="131" customFormat="1" x14ac:dyDescent="0.25"/>
    <row r="107" s="131" customFormat="1" x14ac:dyDescent="0.25"/>
    <row r="108" s="131" customFormat="1" x14ac:dyDescent="0.25"/>
    <row r="109" s="131" customFormat="1" x14ac:dyDescent="0.25"/>
    <row r="110" s="131" customFormat="1" x14ac:dyDescent="0.25"/>
    <row r="111" s="131" customFormat="1" x14ac:dyDescent="0.25"/>
    <row r="112" s="131" customFormat="1" x14ac:dyDescent="0.25"/>
    <row r="113" s="131" customFormat="1" x14ac:dyDescent="0.25"/>
    <row r="114" s="131" customFormat="1" x14ac:dyDescent="0.25"/>
    <row r="115" s="131" customFormat="1" x14ac:dyDescent="0.25"/>
    <row r="116" s="131" customFormat="1" x14ac:dyDescent="0.25"/>
    <row r="117" s="131" customFormat="1" x14ac:dyDescent="0.25"/>
    <row r="118" s="131" customFormat="1" x14ac:dyDescent="0.25"/>
    <row r="119" s="131" customFormat="1" x14ac:dyDescent="0.25"/>
    <row r="120" s="131" customFormat="1" x14ac:dyDescent="0.25"/>
    <row r="121" s="131" customFormat="1" x14ac:dyDescent="0.25"/>
    <row r="122" s="131" customFormat="1" x14ac:dyDescent="0.25"/>
    <row r="123" s="131" customFormat="1" x14ac:dyDescent="0.25"/>
    <row r="124" s="131" customFormat="1" x14ac:dyDescent="0.25"/>
    <row r="125" s="131" customFormat="1" x14ac:dyDescent="0.25"/>
    <row r="126" s="131" customFormat="1" x14ac:dyDescent="0.25"/>
    <row r="127" s="131" customFormat="1" x14ac:dyDescent="0.25"/>
    <row r="128" s="131" customFormat="1" x14ac:dyDescent="0.25"/>
    <row r="129" s="131" customFormat="1" x14ac:dyDescent="0.25"/>
    <row r="130" s="131" customFormat="1" x14ac:dyDescent="0.25"/>
    <row r="131" s="131" customFormat="1" x14ac:dyDescent="0.25"/>
    <row r="132" s="131" customFormat="1" x14ac:dyDescent="0.25"/>
    <row r="133" s="131" customFormat="1" x14ac:dyDescent="0.25"/>
    <row r="134" s="131" customFormat="1" x14ac:dyDescent="0.25"/>
    <row r="135" s="131" customFormat="1" x14ac:dyDescent="0.25"/>
    <row r="136" s="131" customFormat="1" x14ac:dyDescent="0.25"/>
    <row r="137" s="131" customFormat="1" x14ac:dyDescent="0.25"/>
    <row r="138" s="131" customFormat="1" x14ac:dyDescent="0.25"/>
    <row r="139" s="131" customFormat="1" x14ac:dyDescent="0.25"/>
    <row r="140" s="131" customFormat="1" x14ac:dyDescent="0.25"/>
    <row r="141" s="131" customFormat="1" x14ac:dyDescent="0.25"/>
    <row r="142" s="131" customFormat="1" x14ac:dyDescent="0.25"/>
    <row r="143" s="131" customFormat="1" x14ac:dyDescent="0.25"/>
    <row r="144" s="131" customFormat="1" x14ac:dyDescent="0.25"/>
    <row r="145" s="131" customFormat="1" x14ac:dyDescent="0.25"/>
    <row r="146" s="131" customFormat="1" x14ac:dyDescent="0.25"/>
    <row r="147" s="131" customFormat="1" x14ac:dyDescent="0.25"/>
    <row r="148" s="131" customFormat="1" x14ac:dyDescent="0.25"/>
    <row r="149" s="131" customFormat="1" x14ac:dyDescent="0.25"/>
    <row r="150" s="131" customFormat="1" x14ac:dyDescent="0.25"/>
    <row r="151" s="131" customFormat="1" x14ac:dyDescent="0.25"/>
    <row r="152" s="131" customFormat="1" x14ac:dyDescent="0.25"/>
    <row r="153" s="131" customFormat="1" x14ac:dyDescent="0.25"/>
    <row r="154" s="131" customFormat="1" x14ac:dyDescent="0.25"/>
    <row r="155" s="131" customFormat="1" x14ac:dyDescent="0.25"/>
    <row r="156" s="131" customFormat="1" x14ac:dyDescent="0.25"/>
    <row r="157" s="131" customFormat="1" x14ac:dyDescent="0.25"/>
    <row r="158" s="131" customFormat="1" x14ac:dyDescent="0.25"/>
    <row r="159" s="131" customFormat="1" x14ac:dyDescent="0.25"/>
    <row r="160" s="131" customFormat="1" x14ac:dyDescent="0.25"/>
    <row r="161" s="131" customFormat="1" x14ac:dyDescent="0.25"/>
    <row r="162" s="131" customFormat="1" x14ac:dyDescent="0.25"/>
    <row r="163" s="131" customFormat="1" x14ac:dyDescent="0.25"/>
    <row r="164" s="131" customFormat="1" x14ac:dyDescent="0.25"/>
    <row r="165" s="131" customFormat="1" x14ac:dyDescent="0.25"/>
    <row r="166" s="131" customFormat="1" x14ac:dyDescent="0.25"/>
    <row r="167" s="131" customFormat="1" x14ac:dyDescent="0.25"/>
    <row r="168" s="131" customFormat="1" x14ac:dyDescent="0.25"/>
    <row r="169" s="131" customFormat="1" x14ac:dyDescent="0.25"/>
    <row r="170" s="131" customFormat="1" x14ac:dyDescent="0.25"/>
    <row r="171" s="131" customFormat="1" x14ac:dyDescent="0.25"/>
    <row r="172" s="131" customFormat="1" x14ac:dyDescent="0.25"/>
    <row r="173" s="131" customFormat="1" x14ac:dyDescent="0.25"/>
    <row r="174" s="131" customFormat="1" x14ac:dyDescent="0.25"/>
    <row r="175" s="131" customFormat="1" x14ac:dyDescent="0.25"/>
    <row r="176" s="131" customFormat="1" x14ac:dyDescent="0.25"/>
    <row r="177" s="131" customFormat="1" x14ac:dyDescent="0.25"/>
    <row r="178" s="131" customFormat="1" x14ac:dyDescent="0.25"/>
    <row r="179" s="131" customFormat="1" x14ac:dyDescent="0.25"/>
    <row r="180" s="131" customFormat="1" x14ac:dyDescent="0.25"/>
    <row r="181" s="131" customFormat="1" x14ac:dyDescent="0.25"/>
    <row r="182" s="131" customFormat="1" x14ac:dyDescent="0.25"/>
    <row r="183" s="131" customFormat="1" x14ac:dyDescent="0.25"/>
    <row r="184" s="131" customFormat="1" x14ac:dyDescent="0.25"/>
    <row r="185" s="131" customFormat="1" x14ac:dyDescent="0.25"/>
    <row r="186" s="131" customFormat="1" x14ac:dyDescent="0.25"/>
    <row r="187" s="131" customFormat="1" x14ac:dyDescent="0.25"/>
    <row r="188" s="131" customFormat="1" x14ac:dyDescent="0.25"/>
    <row r="189" s="131" customFormat="1" x14ac:dyDescent="0.25"/>
    <row r="190" s="131" customFormat="1" x14ac:dyDescent="0.25"/>
    <row r="191" s="131" customFormat="1" x14ac:dyDescent="0.25"/>
    <row r="192" s="131" customFormat="1" x14ac:dyDescent="0.25"/>
    <row r="193" s="131" customFormat="1" x14ac:dyDescent="0.25"/>
    <row r="194" s="131" customFormat="1" x14ac:dyDescent="0.25"/>
    <row r="195" s="131" customFormat="1" x14ac:dyDescent="0.25"/>
    <row r="196" s="131" customFormat="1" x14ac:dyDescent="0.25"/>
    <row r="197" s="131" customFormat="1" x14ac:dyDescent="0.25"/>
    <row r="198" s="131" customFormat="1" x14ac:dyDescent="0.25"/>
    <row r="199" s="131" customFormat="1" x14ac:dyDescent="0.25"/>
    <row r="200" s="131" customFormat="1" x14ac:dyDescent="0.25"/>
    <row r="201" s="131" customFormat="1" x14ac:dyDescent="0.25"/>
    <row r="202" s="131" customFormat="1" x14ac:dyDescent="0.25"/>
    <row r="203" s="131" customFormat="1" x14ac:dyDescent="0.25"/>
    <row r="204" s="131" customFormat="1" x14ac:dyDescent="0.25"/>
    <row r="205" s="131" customFormat="1" x14ac:dyDescent="0.25"/>
    <row r="206" s="131" customFormat="1" x14ac:dyDescent="0.25"/>
    <row r="207" s="131" customFormat="1" x14ac:dyDescent="0.25"/>
    <row r="208" s="131" customFormat="1" x14ac:dyDescent="0.25"/>
    <row r="209" s="131" customFormat="1" x14ac:dyDescent="0.25"/>
    <row r="210" s="131" customFormat="1" x14ac:dyDescent="0.25"/>
    <row r="211" s="131" customFormat="1" x14ac:dyDescent="0.25"/>
    <row r="212" s="131" customFormat="1" x14ac:dyDescent="0.25"/>
    <row r="213" s="131" customFormat="1" x14ac:dyDescent="0.25"/>
    <row r="214" s="131" customFormat="1" x14ac:dyDescent="0.25"/>
    <row r="215" s="131" customFormat="1" x14ac:dyDescent="0.25"/>
    <row r="216" s="131" customFormat="1" x14ac:dyDescent="0.25"/>
    <row r="217" s="131" customFormat="1" x14ac:dyDescent="0.25"/>
    <row r="218" s="131" customFormat="1" x14ac:dyDescent="0.25"/>
    <row r="219" s="131" customFormat="1" x14ac:dyDescent="0.25"/>
    <row r="220" s="131" customFormat="1" x14ac:dyDescent="0.25"/>
    <row r="221" s="131" customFormat="1" x14ac:dyDescent="0.25"/>
    <row r="222" s="131" customFormat="1" x14ac:dyDescent="0.25"/>
    <row r="223" s="131" customFormat="1" x14ac:dyDescent="0.25"/>
    <row r="224" s="131" customFormat="1" x14ac:dyDescent="0.25"/>
    <row r="225" s="131" customFormat="1" x14ac:dyDescent="0.25"/>
    <row r="226" s="131" customFormat="1" x14ac:dyDescent="0.25"/>
    <row r="227" s="131" customFormat="1" x14ac:dyDescent="0.25"/>
    <row r="228" s="131" customFormat="1" x14ac:dyDescent="0.25"/>
    <row r="229" s="131" customFormat="1" x14ac:dyDescent="0.25"/>
    <row r="230" s="131" customFormat="1" x14ac:dyDescent="0.25"/>
    <row r="231" s="131" customFormat="1" x14ac:dyDescent="0.25"/>
    <row r="232" s="131" customFormat="1" x14ac:dyDescent="0.25"/>
    <row r="233" s="131" customFormat="1" x14ac:dyDescent="0.25"/>
    <row r="234" s="131" customFormat="1" x14ac:dyDescent="0.25"/>
    <row r="235" s="131" customFormat="1" x14ac:dyDescent="0.25"/>
    <row r="236" s="131" customFormat="1" x14ac:dyDescent="0.25"/>
    <row r="237" s="131" customFormat="1" x14ac:dyDescent="0.25"/>
    <row r="238" s="131" customFormat="1" x14ac:dyDescent="0.25"/>
    <row r="239" s="131" customFormat="1" x14ac:dyDescent="0.25"/>
    <row r="240" s="131" customFormat="1" x14ac:dyDescent="0.25"/>
    <row r="241" s="131" customFormat="1" x14ac:dyDescent="0.25"/>
    <row r="242" s="131" customFormat="1" x14ac:dyDescent="0.25"/>
    <row r="243" s="131" customFormat="1" x14ac:dyDescent="0.25"/>
    <row r="244" s="131" customFormat="1" x14ac:dyDescent="0.25"/>
    <row r="245" s="131" customFormat="1" x14ac:dyDescent="0.25"/>
    <row r="246" s="131" customFormat="1" x14ac:dyDescent="0.25"/>
    <row r="247" s="131" customFormat="1" x14ac:dyDescent="0.25"/>
    <row r="248" s="131" customFormat="1" x14ac:dyDescent="0.25"/>
    <row r="249" s="131" customFormat="1" x14ac:dyDescent="0.25"/>
    <row r="250" s="131" customFormat="1" x14ac:dyDescent="0.25"/>
    <row r="251" s="131" customFormat="1" x14ac:dyDescent="0.25"/>
    <row r="252" s="131" customFormat="1" x14ac:dyDescent="0.25"/>
    <row r="253" s="131" customFormat="1" x14ac:dyDescent="0.25"/>
    <row r="254" s="131" customFormat="1" x14ac:dyDescent="0.25"/>
    <row r="255" s="131" customFormat="1" x14ac:dyDescent="0.25"/>
    <row r="256" s="131" customFormat="1" x14ac:dyDescent="0.25"/>
    <row r="257" s="131" customFormat="1" x14ac:dyDescent="0.25"/>
    <row r="258" s="131" customFormat="1" x14ac:dyDescent="0.25"/>
    <row r="259" s="131" customFormat="1" x14ac:dyDescent="0.25"/>
    <row r="260" s="131" customFormat="1" x14ac:dyDescent="0.25"/>
    <row r="261" s="131" customFormat="1" x14ac:dyDescent="0.25"/>
    <row r="262" s="131" customFormat="1" x14ac:dyDescent="0.25"/>
    <row r="263" s="131" customFormat="1" x14ac:dyDescent="0.25"/>
    <row r="264" s="131" customFormat="1" x14ac:dyDescent="0.25"/>
    <row r="265" s="131" customFormat="1" x14ac:dyDescent="0.25"/>
    <row r="266" s="131" customFormat="1" x14ac:dyDescent="0.25"/>
    <row r="267" s="131" customFormat="1" x14ac:dyDescent="0.25"/>
    <row r="268" s="131" customFormat="1" x14ac:dyDescent="0.25"/>
    <row r="269" s="131" customFormat="1" x14ac:dyDescent="0.25"/>
    <row r="270" s="131" customFormat="1" x14ac:dyDescent="0.25"/>
    <row r="271" s="131" customFormat="1" x14ac:dyDescent="0.25"/>
    <row r="272" s="131" customFormat="1" x14ac:dyDescent="0.25"/>
    <row r="273" s="131" customFormat="1" x14ac:dyDescent="0.25"/>
    <row r="274" s="131" customFormat="1" x14ac:dyDescent="0.25"/>
    <row r="275" s="131" customFormat="1" x14ac:dyDescent="0.25"/>
    <row r="276" s="131" customFormat="1" x14ac:dyDescent="0.25"/>
    <row r="277" s="131" customFormat="1" x14ac:dyDescent="0.25"/>
    <row r="278" s="131" customFormat="1" x14ac:dyDescent="0.25"/>
    <row r="279" s="131" customFormat="1" x14ac:dyDescent="0.25"/>
    <row r="280" s="131" customFormat="1" x14ac:dyDescent="0.25"/>
    <row r="281" s="131" customFormat="1" x14ac:dyDescent="0.25"/>
    <row r="282" s="131" customFormat="1" x14ac:dyDescent="0.25"/>
    <row r="283" s="131" customFormat="1" x14ac:dyDescent="0.25"/>
    <row r="284" s="131" customFormat="1" x14ac:dyDescent="0.25"/>
    <row r="285" s="131" customFormat="1" x14ac:dyDescent="0.25"/>
    <row r="286" s="131" customFormat="1" x14ac:dyDescent="0.25"/>
    <row r="287" s="131" customFormat="1" x14ac:dyDescent="0.25"/>
    <row r="288" s="131" customFormat="1" x14ac:dyDescent="0.25"/>
    <row r="289" s="131" customFormat="1" x14ac:dyDescent="0.25"/>
    <row r="290" s="131" customFormat="1" x14ac:dyDescent="0.25"/>
    <row r="291" s="131" customFormat="1" x14ac:dyDescent="0.25"/>
    <row r="292" s="131" customFormat="1" x14ac:dyDescent="0.25"/>
    <row r="293" s="131" customFormat="1" x14ac:dyDescent="0.25"/>
    <row r="294" s="131" customFormat="1" x14ac:dyDescent="0.25"/>
    <row r="295" s="131" customFormat="1" x14ac:dyDescent="0.25"/>
    <row r="296" s="131" customFormat="1" x14ac:dyDescent="0.25"/>
    <row r="297" s="131" customFormat="1" x14ac:dyDescent="0.25"/>
    <row r="298" s="131" customFormat="1" x14ac:dyDescent="0.25"/>
    <row r="299" s="131" customFormat="1" x14ac:dyDescent="0.25"/>
    <row r="300" s="131" customFormat="1" x14ac:dyDescent="0.25"/>
    <row r="301" s="131" customFormat="1" x14ac:dyDescent="0.25"/>
    <row r="302" s="131" customFormat="1" x14ac:dyDescent="0.25"/>
    <row r="303" s="131" customFormat="1" x14ac:dyDescent="0.25"/>
    <row r="304" s="131" customFormat="1" x14ac:dyDescent="0.25"/>
    <row r="305" s="131" customFormat="1" x14ac:dyDescent="0.25"/>
    <row r="306" s="131" customFormat="1" x14ac:dyDescent="0.25"/>
    <row r="307" s="131" customFormat="1" x14ac:dyDescent="0.25"/>
    <row r="308" s="131" customFormat="1" x14ac:dyDescent="0.25"/>
    <row r="309" s="131" customFormat="1" x14ac:dyDescent="0.25"/>
    <row r="310" s="131" customFormat="1" x14ac:dyDescent="0.25"/>
    <row r="311" s="131" customFormat="1" x14ac:dyDescent="0.25"/>
    <row r="312" s="131" customFormat="1" x14ac:dyDescent="0.25"/>
    <row r="313" s="131" customFormat="1" x14ac:dyDescent="0.25"/>
    <row r="314" s="131" customFormat="1" x14ac:dyDescent="0.25"/>
    <row r="315" s="131" customFormat="1" x14ac:dyDescent="0.25"/>
    <row r="316" s="131" customFormat="1" x14ac:dyDescent="0.25"/>
    <row r="317" s="131" customFormat="1" x14ac:dyDescent="0.25"/>
    <row r="318" s="131" customFormat="1" x14ac:dyDescent="0.25"/>
    <row r="319" s="131" customFormat="1" x14ac:dyDescent="0.25"/>
    <row r="320" s="131" customFormat="1" x14ac:dyDescent="0.25"/>
    <row r="321" s="131" customFormat="1" x14ac:dyDescent="0.25"/>
    <row r="322" s="131" customFormat="1" x14ac:dyDescent="0.25"/>
    <row r="323" s="131" customFormat="1" x14ac:dyDescent="0.25"/>
    <row r="324" s="131" customFormat="1" x14ac:dyDescent="0.25"/>
    <row r="325" s="131" customFormat="1" x14ac:dyDescent="0.25"/>
    <row r="326" s="131" customFormat="1" x14ac:dyDescent="0.25"/>
    <row r="327" s="131" customFormat="1" x14ac:dyDescent="0.25"/>
    <row r="328" s="131" customFormat="1" x14ac:dyDescent="0.25"/>
    <row r="329" s="131" customFormat="1" x14ac:dyDescent="0.25"/>
    <row r="330" s="131" customFormat="1" x14ac:dyDescent="0.25"/>
    <row r="331" s="131" customFormat="1" x14ac:dyDescent="0.25"/>
    <row r="332" s="131" customFormat="1" x14ac:dyDescent="0.25"/>
    <row r="333" s="131" customFormat="1" x14ac:dyDescent="0.25"/>
    <row r="334" s="131" customFormat="1" x14ac:dyDescent="0.25"/>
    <row r="335" s="131" customFormat="1" x14ac:dyDescent="0.25"/>
    <row r="336" s="131" customFormat="1" x14ac:dyDescent="0.25"/>
    <row r="337" s="131" customFormat="1" x14ac:dyDescent="0.25"/>
    <row r="338" s="131" customFormat="1" x14ac:dyDescent="0.25"/>
    <row r="339" s="131" customFormat="1" x14ac:dyDescent="0.25"/>
    <row r="340" s="131" customFormat="1" x14ac:dyDescent="0.25"/>
    <row r="341" s="131" customFormat="1" x14ac:dyDescent="0.25"/>
    <row r="342" s="131" customFormat="1" x14ac:dyDescent="0.25"/>
    <row r="343" s="131" customFormat="1" x14ac:dyDescent="0.25"/>
    <row r="344" s="131" customFormat="1" x14ac:dyDescent="0.25"/>
    <row r="345" s="131" customFormat="1" x14ac:dyDescent="0.25"/>
    <row r="346" s="131" customFormat="1" x14ac:dyDescent="0.25"/>
    <row r="347" s="131" customFormat="1" x14ac:dyDescent="0.25"/>
    <row r="348" s="131" customFormat="1" x14ac:dyDescent="0.25"/>
    <row r="349" s="131" customFormat="1" x14ac:dyDescent="0.25"/>
    <row r="350" s="131" customFormat="1" x14ac:dyDescent="0.25"/>
    <row r="351" s="131" customFormat="1" x14ac:dyDescent="0.25"/>
    <row r="352" s="131" customFormat="1" x14ac:dyDescent="0.25"/>
    <row r="353" s="131" customFormat="1" x14ac:dyDescent="0.25"/>
    <row r="354" s="131" customFormat="1" x14ac:dyDescent="0.25"/>
    <row r="355" s="131" customFormat="1" x14ac:dyDescent="0.25"/>
    <row r="356" s="131" customFormat="1" x14ac:dyDescent="0.25"/>
    <row r="357" s="131" customFormat="1" x14ac:dyDescent="0.25"/>
    <row r="358" s="131" customFormat="1" x14ac:dyDescent="0.25"/>
    <row r="359" s="131" customFormat="1" x14ac:dyDescent="0.25"/>
    <row r="360" s="131" customFormat="1" x14ac:dyDescent="0.25"/>
    <row r="361" s="131" customFormat="1" x14ac:dyDescent="0.25"/>
    <row r="362" s="131" customFormat="1" x14ac:dyDescent="0.25"/>
    <row r="363" s="131" customFormat="1" x14ac:dyDescent="0.25"/>
    <row r="364" s="131" customFormat="1" x14ac:dyDescent="0.25"/>
    <row r="365" s="131" customFormat="1" x14ac:dyDescent="0.25"/>
    <row r="366" s="131" customFormat="1" x14ac:dyDescent="0.25"/>
    <row r="367" s="131" customFormat="1" x14ac:dyDescent="0.25"/>
    <row r="368" s="131" customFormat="1" x14ac:dyDescent="0.25"/>
    <row r="369" s="131" customFormat="1" x14ac:dyDescent="0.25"/>
    <row r="370" s="131" customFormat="1" x14ac:dyDescent="0.25"/>
    <row r="371" s="131" customFormat="1" x14ac:dyDescent="0.25"/>
    <row r="372" s="131" customFormat="1" x14ac:dyDescent="0.25"/>
    <row r="373" s="131" customFormat="1" x14ac:dyDescent="0.25"/>
    <row r="374" s="131" customFormat="1" x14ac:dyDescent="0.25"/>
    <row r="375" s="131" customFormat="1" x14ac:dyDescent="0.25"/>
    <row r="376" s="131" customFormat="1" x14ac:dyDescent="0.25"/>
    <row r="377" s="131" customFormat="1" x14ac:dyDescent="0.25"/>
    <row r="378" s="131" customFormat="1" x14ac:dyDescent="0.25"/>
    <row r="379" s="131" customFormat="1" x14ac:dyDescent="0.25"/>
    <row r="380" s="131" customFormat="1" x14ac:dyDescent="0.25"/>
    <row r="381" s="131" customFormat="1" x14ac:dyDescent="0.25"/>
    <row r="382" s="131" customFormat="1" x14ac:dyDescent="0.25"/>
    <row r="383" s="131" customFormat="1" x14ac:dyDescent="0.25"/>
    <row r="384" s="131" customFormat="1" x14ac:dyDescent="0.25"/>
    <row r="385" s="131" customFormat="1" x14ac:dyDescent="0.25"/>
    <row r="386" s="131" customFormat="1" x14ac:dyDescent="0.25"/>
    <row r="387" s="131" customFormat="1" x14ac:dyDescent="0.25"/>
    <row r="388" s="131" customFormat="1" x14ac:dyDescent="0.25"/>
    <row r="389" s="131" customFormat="1" x14ac:dyDescent="0.25"/>
    <row r="390" s="131" customFormat="1" x14ac:dyDescent="0.25"/>
    <row r="391" s="131" customFormat="1" x14ac:dyDescent="0.25"/>
    <row r="392" s="131" customFormat="1" x14ac:dyDescent="0.25"/>
    <row r="393" s="131" customFormat="1" x14ac:dyDescent="0.25"/>
    <row r="394" s="131" customFormat="1" x14ac:dyDescent="0.25"/>
    <row r="395" s="131" customFormat="1" x14ac:dyDescent="0.25"/>
    <row r="396" s="131" customFormat="1" x14ac:dyDescent="0.25"/>
    <row r="397" s="131" customFormat="1" x14ac:dyDescent="0.25"/>
    <row r="398" s="131" customFormat="1" x14ac:dyDescent="0.25"/>
    <row r="399" s="131" customFormat="1" x14ac:dyDescent="0.25"/>
    <row r="400" s="131" customFormat="1" x14ac:dyDescent="0.25"/>
    <row r="401" s="131" customFormat="1" x14ac:dyDescent="0.25"/>
    <row r="402" s="131" customFormat="1" x14ac:dyDescent="0.25"/>
    <row r="403" s="131" customFormat="1" x14ac:dyDescent="0.25"/>
    <row r="404" s="131" customFormat="1" x14ac:dyDescent="0.25"/>
    <row r="405" s="131" customFormat="1" x14ac:dyDescent="0.25"/>
    <row r="406" s="131" customFormat="1" x14ac:dyDescent="0.25"/>
    <row r="407" s="131" customFormat="1" x14ac:dyDescent="0.25"/>
    <row r="408" s="131" customFormat="1" x14ac:dyDescent="0.25"/>
    <row r="409" s="131" customFormat="1" x14ac:dyDescent="0.25"/>
    <row r="410" s="131" customFormat="1" x14ac:dyDescent="0.25"/>
    <row r="411" s="131" customFormat="1" x14ac:dyDescent="0.25"/>
    <row r="412" s="131" customFormat="1" x14ac:dyDescent="0.25"/>
    <row r="413" s="131" customFormat="1" x14ac:dyDescent="0.25"/>
    <row r="414" s="131" customFormat="1" x14ac:dyDescent="0.25"/>
    <row r="415" s="131" customFormat="1" x14ac:dyDescent="0.25"/>
    <row r="416" s="131" customFormat="1" x14ac:dyDescent="0.25"/>
    <row r="417" s="131" customFormat="1" x14ac:dyDescent="0.25"/>
    <row r="418" s="131" customFormat="1" x14ac:dyDescent="0.25"/>
    <row r="419" s="131" customFormat="1" x14ac:dyDescent="0.25"/>
    <row r="420" s="131" customFormat="1" x14ac:dyDescent="0.25"/>
    <row r="421" s="131" customFormat="1" x14ac:dyDescent="0.25"/>
    <row r="422" s="131" customFormat="1" x14ac:dyDescent="0.25"/>
    <row r="423" s="131" customFormat="1" x14ac:dyDescent="0.25"/>
    <row r="424" s="131" customFormat="1" x14ac:dyDescent="0.25"/>
    <row r="425" s="131" customFormat="1" x14ac:dyDescent="0.25"/>
    <row r="426" s="131" customFormat="1" x14ac:dyDescent="0.25"/>
    <row r="427" s="131" customFormat="1" x14ac:dyDescent="0.25"/>
    <row r="428" s="131" customFormat="1" x14ac:dyDescent="0.25"/>
    <row r="429" s="131" customFormat="1" x14ac:dyDescent="0.25"/>
    <row r="430" s="131" customFormat="1" x14ac:dyDescent="0.25"/>
    <row r="431" s="131" customFormat="1" x14ac:dyDescent="0.25"/>
    <row r="432" s="131" customFormat="1" x14ac:dyDescent="0.25"/>
    <row r="433" s="131" customFormat="1" x14ac:dyDescent="0.25"/>
    <row r="434" s="131" customFormat="1" x14ac:dyDescent="0.25"/>
    <row r="435" s="131" customFormat="1" x14ac:dyDescent="0.25"/>
    <row r="436" s="131" customFormat="1" x14ac:dyDescent="0.25"/>
    <row r="437" s="131" customFormat="1" x14ac:dyDescent="0.25"/>
    <row r="438" s="131" customFormat="1" x14ac:dyDescent="0.25"/>
    <row r="439" s="131" customFormat="1" x14ac:dyDescent="0.25"/>
    <row r="440" s="131" customFormat="1" x14ac:dyDescent="0.25"/>
    <row r="441" s="131" customFormat="1" x14ac:dyDescent="0.25"/>
    <row r="442" s="131" customFormat="1" x14ac:dyDescent="0.25"/>
    <row r="443" s="131" customFormat="1" x14ac:dyDescent="0.25"/>
    <row r="444" s="131" customFormat="1" x14ac:dyDescent="0.25"/>
    <row r="445" s="131" customFormat="1" x14ac:dyDescent="0.25"/>
    <row r="446" s="131" customFormat="1" x14ac:dyDescent="0.25"/>
    <row r="447" s="131" customFormat="1" x14ac:dyDescent="0.25"/>
    <row r="448" s="131" customFormat="1" x14ac:dyDescent="0.25"/>
    <row r="449" s="131" customFormat="1" x14ac:dyDescent="0.25"/>
    <row r="450" s="131" customFormat="1" x14ac:dyDescent="0.25"/>
    <row r="451" s="131" customFormat="1" x14ac:dyDescent="0.25"/>
    <row r="452" s="131" customFormat="1" x14ac:dyDescent="0.25"/>
    <row r="453" s="131" customFormat="1" x14ac:dyDescent="0.25"/>
    <row r="454" s="131" customFormat="1" x14ac:dyDescent="0.25"/>
    <row r="455" s="131" customFormat="1" x14ac:dyDescent="0.25"/>
    <row r="456" s="131" customFormat="1" x14ac:dyDescent="0.25"/>
    <row r="457" s="131" customFormat="1" x14ac:dyDescent="0.25"/>
    <row r="458" s="131" customFormat="1" x14ac:dyDescent="0.25"/>
    <row r="459" s="131" customFormat="1" x14ac:dyDescent="0.25"/>
    <row r="460" s="131" customFormat="1" x14ac:dyDescent="0.25"/>
    <row r="461" s="131" customFormat="1" x14ac:dyDescent="0.25"/>
    <row r="462" s="131" customFormat="1" x14ac:dyDescent="0.25"/>
    <row r="463" s="131" customFormat="1" x14ac:dyDescent="0.25"/>
    <row r="464" s="131" customFormat="1" x14ac:dyDescent="0.25"/>
    <row r="465" s="131" customFormat="1" x14ac:dyDescent="0.25"/>
    <row r="466" s="131" customFormat="1" x14ac:dyDescent="0.25"/>
    <row r="467" s="131" customFormat="1" x14ac:dyDescent="0.25"/>
    <row r="468" s="131" customFormat="1" x14ac:dyDescent="0.25"/>
    <row r="469" s="131" customFormat="1" x14ac:dyDescent="0.25"/>
    <row r="470" s="131" customFormat="1" x14ac:dyDescent="0.25"/>
    <row r="471" s="131" customFormat="1" x14ac:dyDescent="0.25"/>
    <row r="472" s="131" customFormat="1" x14ac:dyDescent="0.25"/>
    <row r="473" s="131" customFormat="1" x14ac:dyDescent="0.25"/>
    <row r="474" s="131" customFormat="1" x14ac:dyDescent="0.25"/>
    <row r="475" s="131" customFormat="1" x14ac:dyDescent="0.25"/>
    <row r="476" s="131" customFormat="1" x14ac:dyDescent="0.25"/>
    <row r="477" s="131" customFormat="1" x14ac:dyDescent="0.25"/>
    <row r="478" s="131" customFormat="1" x14ac:dyDescent="0.25"/>
    <row r="479" s="131" customFormat="1" x14ac:dyDescent="0.25"/>
    <row r="480" s="131" customFormat="1" x14ac:dyDescent="0.25"/>
    <row r="481" s="131" customFormat="1" x14ac:dyDescent="0.25"/>
    <row r="482" s="131" customFormat="1" x14ac:dyDescent="0.25"/>
    <row r="483" s="131" customFormat="1" x14ac:dyDescent="0.25"/>
    <row r="484" s="131" customFormat="1" x14ac:dyDescent="0.25"/>
    <row r="485" s="131" customFormat="1" x14ac:dyDescent="0.25"/>
    <row r="486" s="131" customFormat="1" x14ac:dyDescent="0.25"/>
    <row r="487" s="131" customFormat="1" x14ac:dyDescent="0.25"/>
    <row r="488" s="131" customFormat="1" x14ac:dyDescent="0.25"/>
    <row r="489" s="131" customFormat="1" x14ac:dyDescent="0.25"/>
    <row r="490" s="131" customFormat="1" x14ac:dyDescent="0.25"/>
    <row r="491" s="131" customFormat="1" x14ac:dyDescent="0.25"/>
    <row r="492" s="131" customFormat="1" x14ac:dyDescent="0.25"/>
    <row r="493" s="131" customFormat="1" x14ac:dyDescent="0.25"/>
    <row r="494" s="131" customFormat="1" x14ac:dyDescent="0.25"/>
    <row r="495" s="131" customFormat="1" x14ac:dyDescent="0.25"/>
    <row r="496" s="131" customFormat="1" x14ac:dyDescent="0.25"/>
    <row r="497" s="131" customFormat="1" x14ac:dyDescent="0.25"/>
    <row r="498" s="131" customFormat="1" x14ac:dyDescent="0.25"/>
    <row r="499" s="131" customFormat="1" x14ac:dyDescent="0.25"/>
    <row r="500" s="131" customFormat="1" x14ac:dyDescent="0.25"/>
    <row r="501" s="131" customFormat="1" x14ac:dyDescent="0.25"/>
    <row r="502" s="131" customFormat="1" x14ac:dyDescent="0.25"/>
    <row r="503" s="131" customFormat="1" x14ac:dyDescent="0.25"/>
    <row r="504" s="131" customFormat="1" x14ac:dyDescent="0.25"/>
    <row r="505" s="131" customFormat="1" x14ac:dyDescent="0.25"/>
    <row r="506" s="131" customFormat="1" x14ac:dyDescent="0.25"/>
    <row r="507" s="131" customFormat="1" x14ac:dyDescent="0.25"/>
    <row r="508" s="131" customFormat="1" x14ac:dyDescent="0.25"/>
    <row r="509" s="131" customFormat="1" x14ac:dyDescent="0.25"/>
    <row r="510" s="131" customFormat="1" x14ac:dyDescent="0.25"/>
    <row r="511" s="131" customFormat="1" x14ac:dyDescent="0.25"/>
    <row r="512" s="131" customFormat="1" x14ac:dyDescent="0.25"/>
    <row r="513" s="131" customFormat="1" x14ac:dyDescent="0.25"/>
    <row r="514" s="131" customFormat="1" x14ac:dyDescent="0.25"/>
    <row r="515" s="131" customFormat="1" x14ac:dyDescent="0.25"/>
    <row r="516" s="131" customFormat="1" x14ac:dyDescent="0.25"/>
    <row r="517" s="131" customFormat="1" x14ac:dyDescent="0.25"/>
    <row r="518" s="131" customFormat="1" x14ac:dyDescent="0.25"/>
    <row r="519" s="131" customFormat="1" x14ac:dyDescent="0.25"/>
    <row r="520" s="131" customFormat="1" x14ac:dyDescent="0.25"/>
    <row r="521" s="131" customFormat="1" x14ac:dyDescent="0.25"/>
    <row r="522" s="131" customFormat="1" x14ac:dyDescent="0.25"/>
    <row r="523" s="131" customFormat="1" x14ac:dyDescent="0.25"/>
    <row r="524" s="131" customFormat="1" x14ac:dyDescent="0.25"/>
    <row r="525" s="131" customFormat="1" x14ac:dyDescent="0.25"/>
    <row r="526" s="131" customFormat="1" x14ac:dyDescent="0.25"/>
    <row r="527" s="131" customFormat="1" x14ac:dyDescent="0.25"/>
    <row r="528" s="131" customFormat="1" x14ac:dyDescent="0.25"/>
    <row r="529" s="131" customFormat="1" x14ac:dyDescent="0.25"/>
    <row r="530" s="131" customFormat="1" x14ac:dyDescent="0.25"/>
    <row r="531" s="131" customFormat="1" x14ac:dyDescent="0.25"/>
    <row r="532" s="131" customFormat="1" x14ac:dyDescent="0.25"/>
    <row r="533" s="131" customFormat="1" x14ac:dyDescent="0.25"/>
    <row r="534" s="131" customFormat="1" x14ac:dyDescent="0.25"/>
    <row r="535" s="131" customFormat="1" x14ac:dyDescent="0.25"/>
    <row r="536" s="131" customFormat="1" x14ac:dyDescent="0.25"/>
    <row r="537" s="131" customFormat="1" x14ac:dyDescent="0.25"/>
    <row r="538" s="131" customFormat="1" x14ac:dyDescent="0.25"/>
    <row r="539" s="131" customFormat="1" x14ac:dyDescent="0.25"/>
    <row r="540" s="131" customFormat="1" x14ac:dyDescent="0.25"/>
    <row r="541" s="131" customFormat="1" x14ac:dyDescent="0.25"/>
    <row r="542" s="131" customFormat="1" x14ac:dyDescent="0.25"/>
    <row r="543" s="131" customFormat="1" x14ac:dyDescent="0.25"/>
    <row r="544" s="131" customFormat="1" x14ac:dyDescent="0.25"/>
    <row r="545" s="131" customFormat="1" x14ac:dyDescent="0.25"/>
    <row r="546" s="131" customFormat="1" x14ac:dyDescent="0.25"/>
    <row r="547" s="131" customFormat="1" x14ac:dyDescent="0.25"/>
    <row r="548" s="131" customFormat="1" x14ac:dyDescent="0.25"/>
    <row r="549" s="131" customFormat="1" x14ac:dyDescent="0.25"/>
    <row r="550" s="131" customFormat="1" x14ac:dyDescent="0.25"/>
    <row r="551" s="131" customFormat="1" x14ac:dyDescent="0.25"/>
    <row r="552" s="131" customFormat="1" x14ac:dyDescent="0.25"/>
    <row r="553" s="131" customFormat="1" x14ac:dyDescent="0.25"/>
    <row r="554" s="131" customFormat="1" x14ac:dyDescent="0.25"/>
    <row r="555" s="131" customFormat="1" x14ac:dyDescent="0.25"/>
    <row r="556" s="131" customFormat="1" x14ac:dyDescent="0.25"/>
    <row r="557" s="131" customFormat="1" x14ac:dyDescent="0.25"/>
    <row r="558" s="131" customFormat="1" x14ac:dyDescent="0.25"/>
    <row r="559" s="131" customFormat="1" x14ac:dyDescent="0.25"/>
    <row r="560" s="131" customFormat="1" x14ac:dyDescent="0.25"/>
    <row r="561" s="131" customFormat="1" x14ac:dyDescent="0.25"/>
    <row r="562" s="131" customFormat="1" x14ac:dyDescent="0.25"/>
    <row r="563" s="131" customFormat="1" x14ac:dyDescent="0.25"/>
    <row r="564" s="131" customFormat="1" x14ac:dyDescent="0.25"/>
    <row r="565" s="131" customFormat="1" x14ac:dyDescent="0.25"/>
    <row r="566" s="131" customFormat="1" x14ac:dyDescent="0.25"/>
    <row r="567" s="131" customFormat="1" x14ac:dyDescent="0.25"/>
    <row r="568" s="131" customFormat="1" x14ac:dyDescent="0.25"/>
    <row r="569" s="131" customFormat="1" x14ac:dyDescent="0.25"/>
    <row r="570" s="131" customFormat="1" x14ac:dyDescent="0.25"/>
    <row r="571" s="131" customFormat="1" x14ac:dyDescent="0.25"/>
    <row r="572" s="131" customFormat="1" x14ac:dyDescent="0.25"/>
    <row r="573" s="131" customFormat="1" x14ac:dyDescent="0.25"/>
    <row r="574" s="131" customFormat="1" x14ac:dyDescent="0.25"/>
    <row r="575" s="131" customFormat="1" x14ac:dyDescent="0.25"/>
    <row r="576" s="131" customFormat="1" x14ac:dyDescent="0.25"/>
    <row r="577" s="131" customFormat="1" x14ac:dyDescent="0.25"/>
    <row r="578" s="131" customFormat="1" x14ac:dyDescent="0.25"/>
    <row r="579" s="131" customFormat="1" x14ac:dyDescent="0.25"/>
    <row r="580" s="131" customFormat="1" x14ac:dyDescent="0.25"/>
    <row r="581" s="131" customFormat="1" x14ac:dyDescent="0.25"/>
    <row r="582" s="131" customFormat="1" x14ac:dyDescent="0.25"/>
    <row r="583" s="131" customFormat="1" x14ac:dyDescent="0.25"/>
    <row r="584" s="131" customFormat="1" x14ac:dyDescent="0.25"/>
    <row r="585" s="131" customFormat="1" x14ac:dyDescent="0.25"/>
    <row r="586" s="131" customFormat="1" x14ac:dyDescent="0.25"/>
    <row r="587" s="131" customFormat="1" x14ac:dyDescent="0.25"/>
    <row r="588" s="131" customFormat="1" x14ac:dyDescent="0.25"/>
    <row r="589" s="131" customFormat="1" x14ac:dyDescent="0.25"/>
    <row r="590" s="131" customFormat="1" x14ac:dyDescent="0.25"/>
    <row r="591" s="131" customFormat="1" x14ac:dyDescent="0.25"/>
    <row r="592" s="131" customFormat="1" x14ac:dyDescent="0.25"/>
    <row r="593" s="131" customFormat="1" x14ac:dyDescent="0.25"/>
    <row r="594" s="131" customFormat="1" x14ac:dyDescent="0.25"/>
    <row r="595" s="131" customFormat="1" x14ac:dyDescent="0.25"/>
    <row r="596" s="131" customFormat="1" x14ac:dyDescent="0.25"/>
    <row r="597" s="131" customFormat="1" x14ac:dyDescent="0.25"/>
    <row r="598" s="131" customFormat="1" x14ac:dyDescent="0.25"/>
    <row r="599" s="131" customFormat="1" x14ac:dyDescent="0.25"/>
    <row r="600" s="131" customFormat="1" x14ac:dyDescent="0.25"/>
    <row r="601" s="131" customFormat="1" x14ac:dyDescent="0.25"/>
    <row r="602" s="131" customFormat="1" x14ac:dyDescent="0.25"/>
    <row r="603" s="131" customFormat="1" x14ac:dyDescent="0.25"/>
    <row r="604" s="131" customFormat="1" x14ac:dyDescent="0.25"/>
    <row r="605" s="131" customFormat="1" x14ac:dyDescent="0.25"/>
    <row r="606" s="131" customFormat="1" x14ac:dyDescent="0.25"/>
    <row r="607" s="131" customFormat="1" x14ac:dyDescent="0.25"/>
    <row r="608" s="131" customFormat="1" x14ac:dyDescent="0.25"/>
    <row r="609" s="131" customFormat="1" x14ac:dyDescent="0.25"/>
    <row r="610" s="131" customFormat="1" x14ac:dyDescent="0.25"/>
    <row r="611" s="131" customFormat="1" x14ac:dyDescent="0.25"/>
    <row r="612" s="131" customFormat="1" x14ac:dyDescent="0.25"/>
    <row r="613" s="131" customFormat="1" x14ac:dyDescent="0.25"/>
    <row r="614" s="131" customFormat="1" x14ac:dyDescent="0.25"/>
    <row r="615" s="131" customFormat="1" x14ac:dyDescent="0.25"/>
    <row r="616" s="131" customFormat="1" x14ac:dyDescent="0.25"/>
    <row r="617" s="131" customFormat="1" x14ac:dyDescent="0.25"/>
    <row r="618" s="131" customFormat="1" x14ac:dyDescent="0.25"/>
    <row r="619" s="131" customFormat="1" x14ac:dyDescent="0.25"/>
    <row r="620" s="131" customFormat="1" x14ac:dyDescent="0.25"/>
    <row r="621" s="131" customFormat="1" x14ac:dyDescent="0.25"/>
    <row r="622" s="131" customFormat="1" x14ac:dyDescent="0.25"/>
    <row r="623" s="131" customFormat="1" x14ac:dyDescent="0.25"/>
    <row r="624" s="131" customFormat="1" x14ac:dyDescent="0.25"/>
    <row r="625" s="131" customFormat="1" x14ac:dyDescent="0.25"/>
    <row r="626" s="131" customFormat="1" x14ac:dyDescent="0.25"/>
    <row r="627" s="131" customFormat="1" x14ac:dyDescent="0.25"/>
    <row r="628" s="131" customFormat="1" x14ac:dyDescent="0.25"/>
    <row r="629" s="131" customFormat="1" x14ac:dyDescent="0.25"/>
    <row r="630" s="131" customFormat="1" x14ac:dyDescent="0.25"/>
    <row r="631" s="131" customFormat="1" x14ac:dyDescent="0.25"/>
    <row r="632" s="131" customFormat="1" x14ac:dyDescent="0.25"/>
    <row r="633" s="131" customFormat="1" x14ac:dyDescent="0.25"/>
    <row r="634" s="131" customFormat="1" x14ac:dyDescent="0.25"/>
    <row r="635" s="131" customFormat="1" x14ac:dyDescent="0.25"/>
    <row r="636" s="131" customFormat="1" x14ac:dyDescent="0.25"/>
    <row r="637" s="131" customFormat="1" x14ac:dyDescent="0.25"/>
    <row r="638" s="131" customFormat="1" x14ac:dyDescent="0.25"/>
    <row r="639" s="131" customFormat="1" x14ac:dyDescent="0.25"/>
    <row r="640" s="131" customFormat="1" x14ac:dyDescent="0.25"/>
    <row r="641" s="131" customFormat="1" x14ac:dyDescent="0.25"/>
    <row r="642" s="131" customFormat="1" x14ac:dyDescent="0.25"/>
    <row r="643" s="131" customFormat="1" x14ac:dyDescent="0.25"/>
    <row r="644" s="131" customFormat="1" x14ac:dyDescent="0.25"/>
    <row r="645" s="131" customFormat="1" x14ac:dyDescent="0.25"/>
    <row r="646" s="131" customFormat="1" x14ac:dyDescent="0.25"/>
    <row r="647" s="131" customFormat="1" x14ac:dyDescent="0.25"/>
    <row r="648" s="131" customFormat="1" x14ac:dyDescent="0.25"/>
    <row r="649" s="131" customFormat="1" x14ac:dyDescent="0.25"/>
    <row r="650" s="131" customFormat="1" x14ac:dyDescent="0.25"/>
    <row r="651" s="131" customFormat="1" x14ac:dyDescent="0.25"/>
    <row r="652" s="131" customFormat="1" x14ac:dyDescent="0.25"/>
    <row r="653" s="131" customFormat="1" x14ac:dyDescent="0.25"/>
    <row r="654" s="131" customFormat="1" x14ac:dyDescent="0.25"/>
    <row r="655" s="131" customFormat="1" x14ac:dyDescent="0.25"/>
    <row r="656" s="131" customFormat="1" x14ac:dyDescent="0.25"/>
    <row r="657" s="131" customFormat="1" x14ac:dyDescent="0.25"/>
    <row r="658" s="131" customFormat="1" x14ac:dyDescent="0.25"/>
    <row r="659" s="131" customFormat="1" x14ac:dyDescent="0.25"/>
    <row r="660" s="131" customFormat="1" x14ac:dyDescent="0.25"/>
    <row r="661" s="131" customFormat="1" x14ac:dyDescent="0.25"/>
    <row r="662" s="131" customFormat="1" x14ac:dyDescent="0.25"/>
    <row r="663" s="131" customFormat="1" x14ac:dyDescent="0.25"/>
    <row r="664" s="131" customFormat="1" x14ac:dyDescent="0.25"/>
    <row r="665" s="131" customFormat="1" x14ac:dyDescent="0.25"/>
    <row r="666" s="131" customFormat="1" x14ac:dyDescent="0.25"/>
    <row r="667" s="131" customFormat="1" x14ac:dyDescent="0.25"/>
    <row r="668" s="131" customFormat="1" x14ac:dyDescent="0.25"/>
    <row r="669" s="131" customFormat="1" x14ac:dyDescent="0.25"/>
    <row r="670" s="131" customFormat="1" x14ac:dyDescent="0.25"/>
    <row r="671" s="131" customFormat="1" x14ac:dyDescent="0.25"/>
    <row r="672" s="131" customFormat="1" x14ac:dyDescent="0.25"/>
    <row r="673" s="131" customFormat="1" x14ac:dyDescent="0.25"/>
    <row r="674" s="131" customFormat="1" x14ac:dyDescent="0.25"/>
    <row r="675" s="131" customFormat="1" x14ac:dyDescent="0.25"/>
    <row r="676" s="131" customFormat="1" x14ac:dyDescent="0.25"/>
    <row r="677" s="131" customFormat="1" x14ac:dyDescent="0.25"/>
    <row r="678" s="131" customFormat="1" x14ac:dyDescent="0.25"/>
    <row r="679" s="131" customFormat="1" x14ac:dyDescent="0.25"/>
    <row r="680" s="131" customFormat="1" x14ac:dyDescent="0.25"/>
    <row r="681" s="131" customFormat="1" x14ac:dyDescent="0.25"/>
    <row r="682" s="131" customFormat="1" x14ac:dyDescent="0.25"/>
    <row r="683" s="131" customFormat="1" x14ac:dyDescent="0.25"/>
    <row r="684" s="131" customFormat="1" x14ac:dyDescent="0.25"/>
    <row r="685" s="131" customFormat="1" x14ac:dyDescent="0.25"/>
    <row r="686" s="131" customFormat="1" x14ac:dyDescent="0.25"/>
    <row r="687" s="131" customFormat="1" x14ac:dyDescent="0.25"/>
    <row r="688" s="131" customFormat="1" x14ac:dyDescent="0.25"/>
    <row r="689" s="131" customFormat="1" x14ac:dyDescent="0.25"/>
    <row r="690" s="131" customFormat="1" x14ac:dyDescent="0.25"/>
    <row r="691" s="131" customFormat="1" x14ac:dyDescent="0.25"/>
    <row r="692" s="131" customFormat="1" x14ac:dyDescent="0.25"/>
    <row r="693" s="131" customFormat="1" x14ac:dyDescent="0.25"/>
    <row r="694" s="131" customFormat="1" x14ac:dyDescent="0.25"/>
    <row r="695" s="131" customFormat="1" x14ac:dyDescent="0.25"/>
    <row r="696" s="131" customFormat="1" x14ac:dyDescent="0.25"/>
    <row r="697" s="131" customFormat="1" x14ac:dyDescent="0.25"/>
    <row r="698" s="131" customFormat="1" x14ac:dyDescent="0.25"/>
    <row r="699" s="131" customFormat="1" x14ac:dyDescent="0.25"/>
    <row r="700" s="131" customFormat="1" x14ac:dyDescent="0.25"/>
    <row r="701" s="131" customFormat="1" x14ac:dyDescent="0.25"/>
    <row r="702" s="131" customFormat="1" x14ac:dyDescent="0.25"/>
    <row r="703" s="131" customFormat="1" x14ac:dyDescent="0.25"/>
    <row r="704" s="131" customFormat="1" x14ac:dyDescent="0.25"/>
    <row r="705" s="131" customFormat="1" x14ac:dyDescent="0.25"/>
    <row r="706" s="131" customFormat="1" x14ac:dyDescent="0.25"/>
    <row r="707" s="131" customFormat="1" x14ac:dyDescent="0.25"/>
    <row r="708" s="131" customFormat="1" x14ac:dyDescent="0.25"/>
    <row r="709" s="131" customFormat="1" x14ac:dyDescent="0.25"/>
    <row r="710" s="131" customFormat="1" x14ac:dyDescent="0.25"/>
    <row r="711" s="131" customFormat="1" x14ac:dyDescent="0.25"/>
    <row r="712" s="131" customFormat="1" x14ac:dyDescent="0.25"/>
    <row r="713" s="131" customFormat="1" x14ac:dyDescent="0.25"/>
    <row r="714" s="131" customFormat="1" x14ac:dyDescent="0.25"/>
    <row r="715" s="131" customFormat="1" x14ac:dyDescent="0.25"/>
    <row r="716" s="131" customFormat="1" x14ac:dyDescent="0.25"/>
    <row r="717" s="131" customFormat="1" x14ac:dyDescent="0.25"/>
    <row r="718" s="131" customFormat="1" x14ac:dyDescent="0.25"/>
    <row r="719" s="131" customFormat="1" x14ac:dyDescent="0.25"/>
    <row r="720" s="131" customFormat="1" x14ac:dyDescent="0.25"/>
    <row r="721" s="131" customFormat="1" x14ac:dyDescent="0.25"/>
    <row r="722" s="131" customFormat="1" x14ac:dyDescent="0.25"/>
    <row r="723" s="131" customFormat="1" x14ac:dyDescent="0.25"/>
    <row r="724" s="131" customFormat="1" x14ac:dyDescent="0.25"/>
    <row r="725" s="131" customFormat="1" x14ac:dyDescent="0.25"/>
    <row r="726" s="131" customFormat="1" x14ac:dyDescent="0.25"/>
    <row r="727" s="131" customFormat="1" x14ac:dyDescent="0.25"/>
    <row r="728" s="131" customFormat="1" x14ac:dyDescent="0.25"/>
    <row r="729" s="131" customFormat="1" x14ac:dyDescent="0.25"/>
    <row r="730" s="131" customFormat="1" x14ac:dyDescent="0.25"/>
    <row r="731" s="131" customFormat="1" x14ac:dyDescent="0.25"/>
    <row r="732" s="131" customFormat="1" x14ac:dyDescent="0.25"/>
    <row r="733" s="131" customFormat="1" x14ac:dyDescent="0.25"/>
    <row r="734" s="131" customFormat="1" x14ac:dyDescent="0.25"/>
    <row r="735" s="131" customFormat="1" x14ac:dyDescent="0.25"/>
    <row r="736" s="131" customFormat="1" x14ac:dyDescent="0.25"/>
    <row r="737" s="131" customFormat="1" x14ac:dyDescent="0.25"/>
    <row r="738" s="131" customFormat="1" x14ac:dyDescent="0.25"/>
    <row r="739" s="131" customFormat="1" x14ac:dyDescent="0.25"/>
    <row r="740" s="131" customFormat="1" x14ac:dyDescent="0.25"/>
    <row r="741" s="131" customFormat="1" x14ac:dyDescent="0.25"/>
    <row r="742" s="131" customFormat="1" x14ac:dyDescent="0.25"/>
    <row r="743" s="131" customFormat="1" x14ac:dyDescent="0.25"/>
    <row r="744" s="131" customFormat="1" x14ac:dyDescent="0.25"/>
    <row r="745" s="131" customFormat="1" x14ac:dyDescent="0.25"/>
    <row r="746" s="131" customFormat="1" x14ac:dyDescent="0.25"/>
    <row r="747" s="131" customFormat="1" x14ac:dyDescent="0.25"/>
    <row r="748" s="131" customFormat="1" x14ac:dyDescent="0.25"/>
    <row r="749" s="131" customFormat="1" x14ac:dyDescent="0.25"/>
    <row r="750" s="131" customFormat="1" x14ac:dyDescent="0.25"/>
    <row r="751" s="131" customFormat="1" x14ac:dyDescent="0.25"/>
    <row r="752" s="131" customFormat="1" x14ac:dyDescent="0.25"/>
    <row r="753" s="131" customFormat="1" x14ac:dyDescent="0.25"/>
    <row r="754" s="131" customFormat="1" x14ac:dyDescent="0.25"/>
    <row r="755" s="131" customFormat="1" x14ac:dyDescent="0.25"/>
    <row r="756" s="131" customFormat="1" x14ac:dyDescent="0.25"/>
    <row r="757" s="131" customFormat="1" x14ac:dyDescent="0.25"/>
    <row r="758" s="131" customFormat="1" x14ac:dyDescent="0.25"/>
    <row r="759" s="131" customFormat="1" x14ac:dyDescent="0.25"/>
    <row r="760" s="131" customFormat="1" x14ac:dyDescent="0.25"/>
    <row r="761" s="131" customFormat="1" x14ac:dyDescent="0.25"/>
    <row r="762" s="131" customFormat="1" x14ac:dyDescent="0.25"/>
    <row r="763" s="131" customFormat="1" x14ac:dyDescent="0.25"/>
    <row r="764" s="131" customFormat="1" x14ac:dyDescent="0.25"/>
    <row r="765" s="131" customFormat="1" x14ac:dyDescent="0.25"/>
    <row r="766" s="131" customFormat="1" x14ac:dyDescent="0.25"/>
    <row r="767" s="131" customFormat="1" x14ac:dyDescent="0.25"/>
    <row r="768" s="131" customFormat="1" x14ac:dyDescent="0.25"/>
    <row r="769" s="131" customFormat="1" x14ac:dyDescent="0.25"/>
    <row r="770" s="131" customFormat="1" x14ac:dyDescent="0.25"/>
    <row r="771" s="131" customFormat="1" x14ac:dyDescent="0.25"/>
    <row r="772" s="131" customFormat="1" x14ac:dyDescent="0.25"/>
    <row r="773" s="131" customFormat="1" x14ac:dyDescent="0.25"/>
    <row r="774" s="131" customFormat="1" x14ac:dyDescent="0.25"/>
    <row r="775" s="131" customFormat="1" x14ac:dyDescent="0.25"/>
    <row r="776" s="131" customFormat="1" x14ac:dyDescent="0.25"/>
    <row r="777" s="131" customFormat="1" x14ac:dyDescent="0.25"/>
    <row r="778" s="131" customFormat="1" x14ac:dyDescent="0.25"/>
    <row r="779" s="131" customFormat="1" x14ac:dyDescent="0.25"/>
    <row r="780" s="131" customFormat="1" x14ac:dyDescent="0.25"/>
    <row r="781" s="131" customFormat="1" x14ac:dyDescent="0.25"/>
    <row r="782" s="131" customFormat="1" x14ac:dyDescent="0.25"/>
    <row r="783" s="131" customFormat="1" x14ac:dyDescent="0.25"/>
    <row r="784" s="131" customFormat="1" x14ac:dyDescent="0.25"/>
    <row r="785" s="131" customFormat="1" x14ac:dyDescent="0.25"/>
    <row r="786" s="131" customFormat="1" x14ac:dyDescent="0.25"/>
    <row r="787" s="131" customFormat="1" x14ac:dyDescent="0.25"/>
    <row r="788" s="131" customFormat="1" x14ac:dyDescent="0.25"/>
    <row r="789" s="131" customFormat="1" x14ac:dyDescent="0.25"/>
    <row r="790" s="131" customFormat="1" x14ac:dyDescent="0.25"/>
    <row r="791" s="131" customFormat="1" x14ac:dyDescent="0.25"/>
    <row r="792" s="131" customFormat="1" x14ac:dyDescent="0.25"/>
    <row r="793" s="131" customFormat="1" x14ac:dyDescent="0.25"/>
    <row r="794" s="131" customFormat="1" x14ac:dyDescent="0.25"/>
    <row r="795" s="131" customFormat="1" x14ac:dyDescent="0.25"/>
    <row r="796" s="131" customFormat="1" x14ac:dyDescent="0.25"/>
    <row r="797" s="131" customFormat="1" x14ac:dyDescent="0.25"/>
    <row r="798" s="131" customFormat="1" x14ac:dyDescent="0.25"/>
    <row r="799" s="131" customFormat="1" x14ac:dyDescent="0.25"/>
    <row r="800" s="131" customFormat="1" x14ac:dyDescent="0.25"/>
    <row r="801" s="131" customFormat="1" x14ac:dyDescent="0.25"/>
    <row r="802" s="131" customFormat="1" x14ac:dyDescent="0.25"/>
    <row r="803" s="131" customFormat="1" x14ac:dyDescent="0.25"/>
    <row r="804" s="131" customFormat="1" x14ac:dyDescent="0.25"/>
    <row r="805" s="131" customFormat="1" x14ac:dyDescent="0.25"/>
    <row r="806" s="131" customFormat="1" x14ac:dyDescent="0.25"/>
    <row r="807" s="131" customFormat="1" x14ac:dyDescent="0.25"/>
    <row r="808" s="131" customFormat="1" x14ac:dyDescent="0.25"/>
    <row r="809" s="131" customFormat="1" x14ac:dyDescent="0.25"/>
    <row r="810" s="131" customFormat="1" x14ac:dyDescent="0.25"/>
    <row r="811" s="131" customFormat="1" x14ac:dyDescent="0.25"/>
    <row r="812" s="131" customFormat="1" x14ac:dyDescent="0.25"/>
    <row r="813" s="131" customFormat="1" x14ac:dyDescent="0.25"/>
    <row r="814" s="131" customFormat="1" x14ac:dyDescent="0.25"/>
    <row r="815" s="131" customFormat="1" x14ac:dyDescent="0.25"/>
    <row r="816" s="131" customFormat="1" x14ac:dyDescent="0.25"/>
    <row r="817" s="131" customFormat="1" x14ac:dyDescent="0.25"/>
    <row r="818" s="131" customFormat="1" x14ac:dyDescent="0.25"/>
    <row r="819" s="131" customFormat="1" x14ac:dyDescent="0.25"/>
    <row r="820" s="131" customFormat="1" x14ac:dyDescent="0.25"/>
    <row r="821" s="131" customFormat="1" x14ac:dyDescent="0.25"/>
    <row r="822" s="131" customFormat="1" x14ac:dyDescent="0.25"/>
    <row r="823" s="131" customFormat="1" x14ac:dyDescent="0.25"/>
    <row r="824" s="131" customFormat="1" x14ac:dyDescent="0.25"/>
    <row r="825" s="131" customFormat="1" x14ac:dyDescent="0.25"/>
    <row r="826" s="131" customFormat="1" x14ac:dyDescent="0.25"/>
    <row r="827" s="131" customFormat="1" x14ac:dyDescent="0.25"/>
    <row r="828" s="131" customFormat="1" x14ac:dyDescent="0.25"/>
    <row r="829" s="131" customFormat="1" x14ac:dyDescent="0.25"/>
    <row r="830" s="131" customFormat="1" x14ac:dyDescent="0.25"/>
    <row r="831" s="131" customFormat="1" x14ac:dyDescent="0.25"/>
    <row r="832" s="131" customFormat="1" x14ac:dyDescent="0.25"/>
    <row r="833" s="131" customFormat="1" x14ac:dyDescent="0.25"/>
    <row r="834" s="131" customFormat="1" x14ac:dyDescent="0.25"/>
    <row r="835" s="131" customFormat="1" x14ac:dyDescent="0.25"/>
    <row r="836" s="131" customFormat="1" x14ac:dyDescent="0.25"/>
    <row r="837" s="131" customFormat="1" x14ac:dyDescent="0.25"/>
    <row r="838" s="131" customFormat="1" x14ac:dyDescent="0.25"/>
    <row r="839" s="131" customFormat="1" x14ac:dyDescent="0.25"/>
    <row r="840" s="131" customFormat="1" x14ac:dyDescent="0.25"/>
    <row r="841" s="131" customFormat="1" x14ac:dyDescent="0.25"/>
    <row r="842" s="131" customFormat="1" x14ac:dyDescent="0.25"/>
    <row r="843" s="131" customFormat="1" x14ac:dyDescent="0.25"/>
    <row r="844" s="131" customFormat="1" x14ac:dyDescent="0.25"/>
    <row r="845" s="131" customFormat="1" x14ac:dyDescent="0.25"/>
    <row r="846" s="131" customFormat="1" x14ac:dyDescent="0.25"/>
    <row r="847" s="131" customFormat="1" x14ac:dyDescent="0.25"/>
    <row r="848" s="131" customFormat="1" x14ac:dyDescent="0.25"/>
    <row r="849" s="131" customFormat="1" x14ac:dyDescent="0.25"/>
    <row r="850" s="131" customFormat="1" x14ac:dyDescent="0.25"/>
    <row r="851" s="131" customFormat="1" x14ac:dyDescent="0.25"/>
    <row r="852" s="131" customFormat="1" x14ac:dyDescent="0.25"/>
    <row r="853" s="131" customFormat="1" x14ac:dyDescent="0.25"/>
    <row r="854" s="131" customFormat="1" x14ac:dyDescent="0.25"/>
    <row r="855" s="131" customFormat="1" x14ac:dyDescent="0.25"/>
    <row r="856" s="131" customFormat="1" x14ac:dyDescent="0.25"/>
    <row r="857" s="131" customFormat="1" x14ac:dyDescent="0.25"/>
    <row r="858" s="131" customFormat="1" x14ac:dyDescent="0.25"/>
    <row r="859" s="131" customFormat="1" x14ac:dyDescent="0.25"/>
    <row r="860" s="131" customFormat="1" x14ac:dyDescent="0.25"/>
    <row r="861" s="131" customFormat="1" x14ac:dyDescent="0.25"/>
    <row r="862" s="131" customFormat="1" x14ac:dyDescent="0.25"/>
    <row r="863" s="131" customFormat="1" x14ac:dyDescent="0.25"/>
    <row r="864" s="131" customFormat="1" x14ac:dyDescent="0.25"/>
    <row r="865" s="131" customFormat="1" x14ac:dyDescent="0.25"/>
    <row r="866" s="131" customFormat="1" x14ac:dyDescent="0.25"/>
    <row r="867" s="131" customFormat="1" x14ac:dyDescent="0.25"/>
    <row r="868" s="131" customFormat="1" x14ac:dyDescent="0.25"/>
    <row r="869" s="131" customFormat="1" x14ac:dyDescent="0.25"/>
    <row r="870" s="131" customFormat="1" x14ac:dyDescent="0.25"/>
    <row r="871" s="131" customFormat="1" x14ac:dyDescent="0.25"/>
    <row r="872" s="131" customFormat="1" x14ac:dyDescent="0.25"/>
    <row r="873" s="131" customFormat="1" x14ac:dyDescent="0.25"/>
    <row r="874" s="131" customFormat="1" x14ac:dyDescent="0.25"/>
    <row r="875" s="131" customFormat="1" x14ac:dyDescent="0.25"/>
    <row r="876" s="131" customFormat="1" x14ac:dyDescent="0.25"/>
    <row r="877" s="131" customFormat="1" x14ac:dyDescent="0.25"/>
    <row r="878" s="131" customFormat="1" x14ac:dyDescent="0.25"/>
    <row r="879" s="131" customFormat="1" x14ac:dyDescent="0.25"/>
    <row r="880" s="131" customFormat="1" x14ac:dyDescent="0.25"/>
    <row r="881" s="131" customFormat="1" x14ac:dyDescent="0.25"/>
    <row r="882" s="131" customFormat="1" x14ac:dyDescent="0.25"/>
    <row r="883" s="131" customFormat="1" x14ac:dyDescent="0.25"/>
    <row r="884" s="131" customFormat="1" x14ac:dyDescent="0.25"/>
    <row r="885" s="131" customFormat="1" x14ac:dyDescent="0.25"/>
    <row r="886" s="131" customFormat="1" x14ac:dyDescent="0.25"/>
    <row r="887" s="131" customFormat="1" x14ac:dyDescent="0.25"/>
    <row r="888" s="131" customFormat="1" x14ac:dyDescent="0.25"/>
    <row r="889" s="131" customFormat="1" x14ac:dyDescent="0.25"/>
    <row r="890" s="131" customFormat="1" x14ac:dyDescent="0.25"/>
    <row r="891" s="131" customFormat="1" x14ac:dyDescent="0.25"/>
    <row r="892" s="131" customFormat="1" x14ac:dyDescent="0.25"/>
    <row r="893" s="131" customFormat="1" x14ac:dyDescent="0.25"/>
    <row r="894" s="131" customFormat="1" x14ac:dyDescent="0.25"/>
    <row r="895" s="131" customFormat="1" x14ac:dyDescent="0.25"/>
    <row r="896" s="131" customFormat="1" x14ac:dyDescent="0.25"/>
    <row r="897" s="131" customFormat="1" x14ac:dyDescent="0.25"/>
    <row r="898" s="131" customFormat="1" x14ac:dyDescent="0.25"/>
    <row r="899" s="131" customFormat="1" x14ac:dyDescent="0.25"/>
    <row r="900" s="131" customFormat="1" x14ac:dyDescent="0.25"/>
    <row r="901" s="131" customFormat="1" x14ac:dyDescent="0.25"/>
    <row r="902" s="131" customFormat="1" x14ac:dyDescent="0.25"/>
    <row r="903" s="131" customFormat="1" x14ac:dyDescent="0.25"/>
    <row r="904" s="131" customFormat="1" x14ac:dyDescent="0.25"/>
    <row r="905" s="131" customFormat="1" x14ac:dyDescent="0.25"/>
    <row r="906" s="131" customFormat="1" x14ac:dyDescent="0.25"/>
    <row r="907" s="131" customFormat="1" x14ac:dyDescent="0.25"/>
    <row r="908" s="131" customFormat="1" x14ac:dyDescent="0.25"/>
    <row r="909" s="131" customFormat="1" x14ac:dyDescent="0.25"/>
    <row r="910" s="131" customFormat="1" x14ac:dyDescent="0.25"/>
    <row r="911" s="131" customFormat="1" x14ac:dyDescent="0.25"/>
    <row r="912" s="131" customFormat="1" x14ac:dyDescent="0.25"/>
    <row r="913" s="131" customFormat="1" x14ac:dyDescent="0.25"/>
    <row r="914" s="131" customFormat="1" x14ac:dyDescent="0.25"/>
    <row r="915" s="131" customFormat="1" x14ac:dyDescent="0.25"/>
    <row r="916" s="131" customFormat="1" x14ac:dyDescent="0.25"/>
    <row r="917" s="131" customFormat="1" x14ac:dyDescent="0.25"/>
    <row r="918" s="131" customFormat="1" x14ac:dyDescent="0.25"/>
    <row r="919" s="131" customFormat="1" x14ac:dyDescent="0.25"/>
    <row r="920" s="131" customFormat="1" x14ac:dyDescent="0.25"/>
    <row r="921" s="131" customFormat="1" x14ac:dyDescent="0.25"/>
    <row r="922" s="131" customFormat="1" x14ac:dyDescent="0.25"/>
    <row r="923" s="131" customFormat="1" x14ac:dyDescent="0.25"/>
    <row r="924" s="131" customFormat="1" x14ac:dyDescent="0.25"/>
    <row r="925" s="131" customFormat="1" x14ac:dyDescent="0.25"/>
    <row r="926" s="131" customFormat="1" x14ac:dyDescent="0.25"/>
    <row r="927" s="131" customFormat="1" x14ac:dyDescent="0.25"/>
    <row r="928" s="131" customFormat="1" x14ac:dyDescent="0.25"/>
    <row r="929" s="131" customFormat="1" x14ac:dyDescent="0.25"/>
    <row r="930" s="131" customFormat="1" x14ac:dyDescent="0.25"/>
    <row r="931" s="131" customFormat="1" x14ac:dyDescent="0.25"/>
    <row r="932" s="131" customFormat="1" x14ac:dyDescent="0.25"/>
    <row r="933" s="131" customFormat="1" x14ac:dyDescent="0.25"/>
    <row r="934" s="131" customFormat="1" x14ac:dyDescent="0.25"/>
    <row r="935" s="131" customFormat="1" x14ac:dyDescent="0.25"/>
    <row r="936" s="131" customFormat="1" x14ac:dyDescent="0.25"/>
    <row r="937" s="131" customFormat="1" x14ac:dyDescent="0.25"/>
    <row r="938" s="131" customFormat="1" x14ac:dyDescent="0.25"/>
    <row r="939" s="131" customFormat="1" x14ac:dyDescent="0.25"/>
    <row r="940" s="131" customFormat="1" x14ac:dyDescent="0.25"/>
    <row r="941" s="131" customFormat="1" x14ac:dyDescent="0.25"/>
    <row r="942" s="131" customFormat="1" x14ac:dyDescent="0.25"/>
    <row r="943" s="131" customFormat="1" x14ac:dyDescent="0.25"/>
    <row r="944" s="131" customFormat="1" x14ac:dyDescent="0.25"/>
    <row r="945" s="131" customFormat="1" x14ac:dyDescent="0.25"/>
    <row r="946" s="131" customFormat="1" x14ac:dyDescent="0.25"/>
    <row r="947" s="131" customFormat="1" x14ac:dyDescent="0.25"/>
    <row r="948" s="131" customFormat="1" x14ac:dyDescent="0.25"/>
    <row r="949" s="131" customFormat="1" x14ac:dyDescent="0.25"/>
    <row r="950" s="131" customFormat="1" x14ac:dyDescent="0.25"/>
    <row r="951" s="131" customFormat="1" x14ac:dyDescent="0.25"/>
    <row r="952" s="131" customFormat="1" x14ac:dyDescent="0.25"/>
    <row r="953" s="131" customFormat="1" x14ac:dyDescent="0.25"/>
    <row r="954" s="131" customFormat="1" x14ac:dyDescent="0.25"/>
    <row r="955" s="131" customFormat="1" x14ac:dyDescent="0.25"/>
    <row r="956" s="131" customFormat="1" x14ac:dyDescent="0.25"/>
    <row r="957" s="131" customFormat="1" x14ac:dyDescent="0.25"/>
    <row r="958" s="131" customFormat="1" x14ac:dyDescent="0.25"/>
    <row r="959" s="131" customFormat="1" x14ac:dyDescent="0.25"/>
    <row r="960" s="131" customFormat="1" x14ac:dyDescent="0.25"/>
    <row r="961" s="131" customFormat="1" x14ac:dyDescent="0.25"/>
    <row r="962" s="131" customFormat="1" x14ac:dyDescent="0.25"/>
    <row r="963" s="131" customFormat="1" x14ac:dyDescent="0.25"/>
    <row r="964" s="131" customFormat="1" x14ac:dyDescent="0.25"/>
    <row r="965" s="131" customFormat="1" x14ac:dyDescent="0.25"/>
    <row r="966" s="131" customFormat="1" x14ac:dyDescent="0.25"/>
    <row r="967" s="131" customFormat="1" x14ac:dyDescent="0.25"/>
    <row r="968" s="131" customFormat="1" x14ac:dyDescent="0.25"/>
    <row r="969" s="131" customFormat="1" x14ac:dyDescent="0.25"/>
    <row r="970" s="131" customFormat="1" x14ac:dyDescent="0.25"/>
    <row r="971" s="131" customFormat="1" x14ac:dyDescent="0.25"/>
    <row r="972" s="131" customFormat="1" x14ac:dyDescent="0.25"/>
    <row r="973" s="131" customFormat="1" x14ac:dyDescent="0.25"/>
    <row r="974" s="131" customFormat="1" x14ac:dyDescent="0.25"/>
    <row r="975" s="131" customFormat="1" x14ac:dyDescent="0.25"/>
    <row r="976" s="131" customFormat="1" x14ac:dyDescent="0.25"/>
    <row r="977" s="131" customFormat="1" x14ac:dyDescent="0.25"/>
    <row r="978" s="131" customFormat="1" x14ac:dyDescent="0.25"/>
    <row r="979" s="131" customFormat="1" x14ac:dyDescent="0.25"/>
    <row r="980" s="131" customFormat="1" x14ac:dyDescent="0.25"/>
    <row r="981" s="131" customFormat="1" x14ac:dyDescent="0.25"/>
    <row r="982" s="131" customFormat="1" x14ac:dyDescent="0.25"/>
    <row r="983" s="131" customFormat="1" x14ac:dyDescent="0.25"/>
    <row r="984" s="131" customFormat="1" x14ac:dyDescent="0.25"/>
    <row r="985" s="131" customFormat="1" x14ac:dyDescent="0.25"/>
    <row r="986" s="131" customFormat="1" x14ac:dyDescent="0.25"/>
    <row r="987" s="131" customFormat="1" x14ac:dyDescent="0.25"/>
    <row r="988" s="131" customFormat="1" x14ac:dyDescent="0.25"/>
    <row r="989" s="131" customFormat="1" x14ac:dyDescent="0.25"/>
    <row r="990" s="131" customFormat="1" x14ac:dyDescent="0.25"/>
    <row r="991" s="131" customFormat="1" x14ac:dyDescent="0.25"/>
    <row r="992" s="131" customFormat="1" x14ac:dyDescent="0.25"/>
    <row r="993" s="131" customFormat="1" x14ac:dyDescent="0.25"/>
    <row r="994" s="131" customFormat="1" x14ac:dyDescent="0.25"/>
    <row r="995" s="131" customFormat="1" x14ac:dyDescent="0.25"/>
    <row r="996" s="131" customFormat="1" x14ac:dyDescent="0.25"/>
    <row r="997" s="131" customFormat="1" x14ac:dyDescent="0.25"/>
    <row r="998" s="131" customFormat="1" x14ac:dyDescent="0.25"/>
    <row r="999" s="131" customFormat="1" x14ac:dyDescent="0.25"/>
    <row r="1000" s="131" customFormat="1" x14ac:dyDescent="0.25"/>
    <row r="1001" s="131" customFormat="1" x14ac:dyDescent="0.25"/>
    <row r="1002" s="131" customFormat="1" x14ac:dyDescent="0.25"/>
    <row r="1003" s="131" customFormat="1" x14ac:dyDescent="0.25"/>
    <row r="1004" s="131" customFormat="1" x14ac:dyDescent="0.25"/>
    <row r="1005" s="131" customFormat="1" x14ac:dyDescent="0.25"/>
    <row r="1006" s="131" customFormat="1" x14ac:dyDescent="0.25"/>
    <row r="1007" s="131" customFormat="1" x14ac:dyDescent="0.25"/>
    <row r="1008" s="131" customFormat="1" x14ac:dyDescent="0.25"/>
    <row r="1009" s="131" customFormat="1" x14ac:dyDescent="0.25"/>
    <row r="1010" s="131" customFormat="1" x14ac:dyDescent="0.25"/>
    <row r="1011" s="131" customFormat="1" x14ac:dyDescent="0.25"/>
    <row r="1012" s="131" customFormat="1" x14ac:dyDescent="0.25"/>
    <row r="1013" s="131" customFormat="1" x14ac:dyDescent="0.25"/>
    <row r="1014" s="131" customFormat="1" x14ac:dyDescent="0.25"/>
    <row r="1015" s="131" customFormat="1" x14ac:dyDescent="0.25"/>
    <row r="1016" s="131" customFormat="1" x14ac:dyDescent="0.25"/>
    <row r="1017" s="131" customFormat="1" x14ac:dyDescent="0.25"/>
    <row r="1018" s="131" customFormat="1" x14ac:dyDescent="0.25"/>
    <row r="1019" s="131" customFormat="1" x14ac:dyDescent="0.25"/>
    <row r="1020" s="131" customFormat="1" x14ac:dyDescent="0.25"/>
    <row r="1021" s="131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</mergeCells>
  <pageMargins left="0.15" right="0.15" top="0.6" bottom="0.02" header="0.3" footer="0.3"/>
  <pageSetup paperSize="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19"/>
  <sheetViews>
    <sheetView topLeftCell="B54" zoomScale="60" zoomScaleNormal="60" workbookViewId="0">
      <selection activeCell="B69" sqref="A69:XFD69"/>
    </sheetView>
  </sheetViews>
  <sheetFormatPr defaultRowHeight="16.5" x14ac:dyDescent="0.3"/>
  <cols>
    <col min="1" max="1" width="9.140625" style="42" customWidth="1"/>
    <col min="2" max="2" width="18.28515625" style="42" customWidth="1"/>
    <col min="3" max="3" width="9.140625" style="42" customWidth="1"/>
    <col min="4" max="4" width="15" style="42" customWidth="1"/>
    <col min="5" max="5" width="9.140625" style="42" customWidth="1"/>
    <col min="6" max="6" width="18.28515625" style="42" customWidth="1"/>
    <col min="7" max="7" width="18" style="42" customWidth="1"/>
    <col min="8" max="9" width="9.140625" style="42" customWidth="1"/>
    <col min="10" max="12" width="9.140625" style="40"/>
    <col min="13" max="13" width="11.42578125" style="40" bestFit="1" customWidth="1"/>
    <col min="14" max="23" width="9.140625" style="40"/>
    <col min="24" max="24" width="11.7109375" style="40" customWidth="1"/>
    <col min="25" max="25" width="12" style="40" bestFit="1" customWidth="1"/>
    <col min="26" max="26" width="11.42578125" style="40" bestFit="1" customWidth="1"/>
    <col min="27" max="16384" width="9.140625" style="40"/>
  </cols>
  <sheetData>
    <row r="1" spans="1:29" x14ac:dyDescent="0.25">
      <c r="A1" s="503"/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</row>
    <row r="2" spans="1:29" x14ac:dyDescent="0.3">
      <c r="A2" s="40" t="s">
        <v>0</v>
      </c>
      <c r="B2" s="40"/>
      <c r="C2" s="40"/>
      <c r="D2" s="40"/>
      <c r="E2" s="40"/>
      <c r="F2" s="40"/>
      <c r="G2" s="40"/>
      <c r="H2" s="40"/>
      <c r="I2" s="40"/>
      <c r="Q2" s="41" t="s">
        <v>63</v>
      </c>
      <c r="R2" s="42" t="s">
        <v>2</v>
      </c>
      <c r="S2" s="41">
        <v>2024</v>
      </c>
      <c r="T2" s="40" t="s">
        <v>3</v>
      </c>
      <c r="W2" s="43"/>
      <c r="X2" s="43"/>
      <c r="Y2" s="43"/>
      <c r="Z2" s="43"/>
      <c r="AA2" s="43"/>
    </row>
    <row r="3" spans="1:29" ht="15" x14ac:dyDescent="0.25">
      <c r="A3" s="504" t="s">
        <v>4</v>
      </c>
      <c r="B3" s="504"/>
      <c r="C3" s="504"/>
      <c r="D3" s="504"/>
      <c r="E3" s="504"/>
      <c r="F3" s="504"/>
      <c r="G3" s="504"/>
      <c r="H3" s="504"/>
      <c r="I3" s="504"/>
      <c r="J3" s="504"/>
      <c r="K3" s="504"/>
      <c r="L3" s="504"/>
      <c r="M3" s="504"/>
      <c r="N3" s="504"/>
      <c r="O3" s="504"/>
      <c r="P3" s="504"/>
      <c r="Q3" s="504"/>
      <c r="R3" s="504"/>
      <c r="S3" s="504"/>
      <c r="T3" s="504"/>
      <c r="W3" s="43"/>
      <c r="X3" s="43"/>
      <c r="Y3" s="43"/>
      <c r="Z3" s="43"/>
      <c r="AA3" s="43"/>
    </row>
    <row r="4" spans="1:29" ht="15" x14ac:dyDescent="0.25">
      <c r="A4" s="505" t="s">
        <v>5</v>
      </c>
      <c r="B4" s="506"/>
      <c r="C4" s="506"/>
      <c r="D4" s="506"/>
      <c r="E4" s="506"/>
      <c r="F4" s="506"/>
      <c r="G4" s="506"/>
      <c r="H4" s="506"/>
      <c r="I4" s="506"/>
      <c r="J4" s="506"/>
      <c r="K4" s="506"/>
      <c r="L4" s="506"/>
      <c r="M4" s="506"/>
      <c r="N4" s="506"/>
      <c r="O4" s="506"/>
      <c r="P4" s="506"/>
      <c r="Q4" s="506"/>
      <c r="R4" s="506"/>
      <c r="S4" s="506"/>
      <c r="T4" s="506"/>
      <c r="U4" s="44"/>
      <c r="V4" s="44"/>
      <c r="W4" s="44"/>
      <c r="X4" s="44"/>
      <c r="Y4" s="44"/>
      <c r="Z4" s="44"/>
      <c r="AA4" s="44"/>
    </row>
    <row r="5" spans="1:29" s="42" customFormat="1" ht="27.75" customHeight="1" thickBot="1" x14ac:dyDescent="0.35">
      <c r="A5" s="45"/>
      <c r="B5" s="45"/>
      <c r="C5" s="45"/>
      <c r="D5" s="45"/>
      <c r="E5" s="45"/>
      <c r="F5" s="45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0"/>
      <c r="T5" s="40"/>
      <c r="U5" s="40"/>
      <c r="V5" s="40"/>
      <c r="W5" s="40"/>
      <c r="X5" s="40"/>
      <c r="Y5" s="40"/>
      <c r="Z5" s="40"/>
      <c r="AA5" s="40"/>
    </row>
    <row r="6" spans="1:29" ht="32.25" customHeight="1" thickBot="1" x14ac:dyDescent="0.3">
      <c r="A6" s="492" t="s">
        <v>6</v>
      </c>
      <c r="B6" s="493"/>
      <c r="C6" s="493"/>
      <c r="D6" s="493"/>
      <c r="E6" s="493"/>
      <c r="F6" s="493"/>
      <c r="G6" s="493"/>
      <c r="H6" s="493"/>
      <c r="I6" s="494"/>
      <c r="J6" s="493" t="s">
        <v>7</v>
      </c>
      <c r="K6" s="493"/>
      <c r="L6" s="493"/>
      <c r="M6" s="493"/>
      <c r="N6" s="493"/>
      <c r="O6" s="493"/>
      <c r="P6" s="493"/>
      <c r="Q6" s="493"/>
      <c r="R6" s="493"/>
      <c r="S6" s="493"/>
      <c r="T6" s="493"/>
      <c r="U6" s="493"/>
      <c r="V6" s="494"/>
      <c r="W6" s="490" t="s">
        <v>8</v>
      </c>
      <c r="X6" s="495" t="s">
        <v>9</v>
      </c>
      <c r="Y6" s="496"/>
      <c r="Z6" s="497"/>
      <c r="AA6" s="501" t="s">
        <v>10</v>
      </c>
    </row>
    <row r="7" spans="1:29" ht="171.75" customHeight="1" thickBot="1" x14ac:dyDescent="0.3">
      <c r="A7" s="490" t="s">
        <v>11</v>
      </c>
      <c r="B7" s="490" t="s">
        <v>12</v>
      </c>
      <c r="C7" s="490" t="s">
        <v>13</v>
      </c>
      <c r="D7" s="490" t="s">
        <v>14</v>
      </c>
      <c r="E7" s="490" t="s">
        <v>15</v>
      </c>
      <c r="F7" s="490" t="s">
        <v>16</v>
      </c>
      <c r="G7" s="490" t="s">
        <v>17</v>
      </c>
      <c r="H7" s="490" t="s">
        <v>18</v>
      </c>
      <c r="I7" s="490" t="s">
        <v>19</v>
      </c>
      <c r="J7" s="501" t="s">
        <v>20</v>
      </c>
      <c r="K7" s="490" t="s">
        <v>21</v>
      </c>
      <c r="L7" s="490" t="s">
        <v>22</v>
      </c>
      <c r="M7" s="492" t="s">
        <v>23</v>
      </c>
      <c r="N7" s="493"/>
      <c r="O7" s="493"/>
      <c r="P7" s="493"/>
      <c r="Q7" s="493"/>
      <c r="R7" s="493"/>
      <c r="S7" s="493"/>
      <c r="T7" s="493"/>
      <c r="U7" s="494"/>
      <c r="V7" s="490" t="s">
        <v>24</v>
      </c>
      <c r="W7" s="491"/>
      <c r="X7" s="498"/>
      <c r="Y7" s="499"/>
      <c r="Z7" s="500"/>
      <c r="AA7" s="502"/>
    </row>
    <row r="8" spans="1:29" ht="63.75" customHeight="1" thickBot="1" x14ac:dyDescent="0.3">
      <c r="A8" s="491"/>
      <c r="B8" s="491"/>
      <c r="C8" s="491"/>
      <c r="D8" s="491"/>
      <c r="E8" s="491"/>
      <c r="F8" s="491"/>
      <c r="G8" s="491"/>
      <c r="H8" s="491"/>
      <c r="I8" s="491"/>
      <c r="J8" s="502"/>
      <c r="K8" s="491"/>
      <c r="L8" s="491"/>
      <c r="M8" s="490" t="s">
        <v>25</v>
      </c>
      <c r="N8" s="492" t="s">
        <v>26</v>
      </c>
      <c r="O8" s="493"/>
      <c r="P8" s="494"/>
      <c r="Q8" s="492" t="s">
        <v>27</v>
      </c>
      <c r="R8" s="493"/>
      <c r="S8" s="493"/>
      <c r="T8" s="494"/>
      <c r="U8" s="490" t="s">
        <v>28</v>
      </c>
      <c r="V8" s="491"/>
      <c r="W8" s="491"/>
      <c r="X8" s="490" t="s">
        <v>29</v>
      </c>
      <c r="Y8" s="490" t="s">
        <v>30</v>
      </c>
      <c r="Z8" s="490" t="s">
        <v>31</v>
      </c>
      <c r="AA8" s="502"/>
    </row>
    <row r="9" spans="1:29" ht="71.25" customHeight="1" thickBot="1" x14ac:dyDescent="0.3">
      <c r="A9" s="491"/>
      <c r="B9" s="491"/>
      <c r="C9" s="491"/>
      <c r="D9" s="491"/>
      <c r="E9" s="491"/>
      <c r="F9" s="491"/>
      <c r="G9" s="491"/>
      <c r="H9" s="491"/>
      <c r="I9" s="491"/>
      <c r="J9" s="502"/>
      <c r="K9" s="491"/>
      <c r="L9" s="491"/>
      <c r="M9" s="491"/>
      <c r="N9" s="82" t="s">
        <v>32</v>
      </c>
      <c r="O9" s="82" t="s">
        <v>33</v>
      </c>
      <c r="P9" s="82" t="s">
        <v>34</v>
      </c>
      <c r="Q9" s="82" t="s">
        <v>35</v>
      </c>
      <c r="R9" s="82" t="s">
        <v>36</v>
      </c>
      <c r="S9" s="82" t="s">
        <v>37</v>
      </c>
      <c r="T9" s="82" t="s">
        <v>38</v>
      </c>
      <c r="U9" s="491"/>
      <c r="V9" s="491"/>
      <c r="W9" s="491"/>
      <c r="X9" s="491"/>
      <c r="Y9" s="491"/>
      <c r="Z9" s="491"/>
      <c r="AA9" s="502"/>
    </row>
    <row r="10" spans="1:29" ht="17.25" customHeight="1" thickBot="1" x14ac:dyDescent="0.3">
      <c r="A10" s="48">
        <v>1</v>
      </c>
      <c r="B10" s="48">
        <v>2</v>
      </c>
      <c r="C10" s="48">
        <v>3</v>
      </c>
      <c r="D10" s="48">
        <v>4</v>
      </c>
      <c r="E10" s="48">
        <v>5</v>
      </c>
      <c r="F10" s="48">
        <v>6</v>
      </c>
      <c r="G10" s="48">
        <v>7</v>
      </c>
      <c r="H10" s="48">
        <v>8</v>
      </c>
      <c r="I10" s="48">
        <v>9</v>
      </c>
      <c r="J10" s="48">
        <v>10</v>
      </c>
      <c r="K10" s="48">
        <v>11</v>
      </c>
      <c r="L10" s="48">
        <v>12</v>
      </c>
      <c r="M10" s="48">
        <v>13</v>
      </c>
      <c r="N10" s="48">
        <v>14</v>
      </c>
      <c r="O10" s="48">
        <v>15</v>
      </c>
      <c r="P10" s="48">
        <v>16</v>
      </c>
      <c r="Q10" s="48">
        <v>17</v>
      </c>
      <c r="R10" s="48">
        <v>18</v>
      </c>
      <c r="S10" s="48">
        <v>19</v>
      </c>
      <c r="T10" s="48">
        <v>20</v>
      </c>
      <c r="U10" s="48">
        <v>21</v>
      </c>
      <c r="V10" s="48">
        <v>22</v>
      </c>
      <c r="W10" s="48">
        <v>23</v>
      </c>
      <c r="X10" s="48">
        <v>24</v>
      </c>
      <c r="Y10" s="48">
        <v>25</v>
      </c>
      <c r="Z10" s="48">
        <v>26</v>
      </c>
      <c r="AA10" s="48">
        <v>27</v>
      </c>
    </row>
    <row r="11" spans="1:29" s="62" customFormat="1" ht="75" x14ac:dyDescent="0.25">
      <c r="A11" s="51">
        <v>1</v>
      </c>
      <c r="B11" s="51" t="s">
        <v>47</v>
      </c>
      <c r="C11" s="51" t="s">
        <v>53</v>
      </c>
      <c r="D11" s="51" t="s">
        <v>299</v>
      </c>
      <c r="E11" s="51" t="s">
        <v>42</v>
      </c>
      <c r="F11" s="51" t="s">
        <v>300</v>
      </c>
      <c r="G11" s="51" t="s">
        <v>301</v>
      </c>
      <c r="H11" s="51" t="s">
        <v>45</v>
      </c>
      <c r="I11" s="51">
        <v>0.47</v>
      </c>
      <c r="J11" s="51"/>
      <c r="K11" s="51"/>
      <c r="L11" s="51"/>
      <c r="M11" s="51">
        <v>82</v>
      </c>
      <c r="N11" s="51">
        <v>0</v>
      </c>
      <c r="O11" s="51">
        <v>0</v>
      </c>
      <c r="P11" s="51">
        <v>82</v>
      </c>
      <c r="Q11" s="51">
        <v>0</v>
      </c>
      <c r="R11" s="51">
        <v>0</v>
      </c>
      <c r="S11" s="51">
        <v>0</v>
      </c>
      <c r="T11" s="51">
        <v>82</v>
      </c>
      <c r="U11" s="51">
        <v>0</v>
      </c>
      <c r="V11" s="51"/>
      <c r="W11" s="51"/>
      <c r="X11" s="51" t="s">
        <v>302</v>
      </c>
      <c r="Y11" s="51" t="s">
        <v>109</v>
      </c>
      <c r="Z11" s="51" t="s">
        <v>46</v>
      </c>
      <c r="AA11" s="51">
        <v>0</v>
      </c>
      <c r="AB11" s="61"/>
      <c r="AC11" s="61"/>
    </row>
    <row r="12" spans="1:29" s="62" customFormat="1" ht="80.25" customHeight="1" x14ac:dyDescent="0.25">
      <c r="A12" s="127">
        <v>2</v>
      </c>
      <c r="B12" s="127" t="s">
        <v>47</v>
      </c>
      <c r="C12" s="127" t="s">
        <v>40</v>
      </c>
      <c r="D12" s="127" t="s">
        <v>200</v>
      </c>
      <c r="E12" s="127" t="s">
        <v>73</v>
      </c>
      <c r="F12" s="127" t="s">
        <v>303</v>
      </c>
      <c r="G12" s="127" t="s">
        <v>304</v>
      </c>
      <c r="H12" s="127" t="s">
        <v>45</v>
      </c>
      <c r="I12" s="127">
        <v>10.583</v>
      </c>
      <c r="J12" s="127" t="s">
        <v>74</v>
      </c>
      <c r="K12" s="127"/>
      <c r="L12" s="127"/>
      <c r="M12" s="127">
        <v>9</v>
      </c>
      <c r="N12" s="127">
        <v>0</v>
      </c>
      <c r="O12" s="127">
        <v>0</v>
      </c>
      <c r="P12" s="127">
        <v>7</v>
      </c>
      <c r="Q12" s="127">
        <v>0</v>
      </c>
      <c r="R12" s="127">
        <v>0</v>
      </c>
      <c r="S12" s="127">
        <v>7</v>
      </c>
      <c r="T12" s="127">
        <v>0</v>
      </c>
      <c r="U12" s="127">
        <v>2</v>
      </c>
      <c r="V12" s="127">
        <v>22</v>
      </c>
      <c r="W12" s="127"/>
      <c r="X12" s="128" t="s">
        <v>305</v>
      </c>
      <c r="Y12" s="51" t="s">
        <v>109</v>
      </c>
      <c r="Z12" s="127" t="s">
        <v>46</v>
      </c>
      <c r="AA12" s="127">
        <v>0</v>
      </c>
      <c r="AB12" s="61"/>
      <c r="AC12" s="61"/>
    </row>
    <row r="13" spans="1:29" s="62" customFormat="1" ht="80.25" customHeight="1" x14ac:dyDescent="0.25">
      <c r="A13" s="127">
        <v>3</v>
      </c>
      <c r="B13" s="127" t="s">
        <v>71</v>
      </c>
      <c r="C13" s="127" t="s">
        <v>53</v>
      </c>
      <c r="D13" s="127" t="s">
        <v>306</v>
      </c>
      <c r="E13" s="127">
        <v>0.38</v>
      </c>
      <c r="F13" s="127" t="s">
        <v>307</v>
      </c>
      <c r="G13" s="127" t="s">
        <v>308</v>
      </c>
      <c r="H13" s="127" t="s">
        <v>75</v>
      </c>
      <c r="I13" s="129">
        <v>1</v>
      </c>
      <c r="J13" s="127" t="s">
        <v>74</v>
      </c>
      <c r="K13" s="127"/>
      <c r="L13" s="127"/>
      <c r="M13" s="127">
        <v>8</v>
      </c>
      <c r="N13" s="127">
        <v>0</v>
      </c>
      <c r="O13" s="127">
        <v>0</v>
      </c>
      <c r="P13" s="127">
        <v>8</v>
      </c>
      <c r="Q13" s="127">
        <v>0</v>
      </c>
      <c r="R13" s="127">
        <v>0</v>
      </c>
      <c r="S13" s="127">
        <v>0</v>
      </c>
      <c r="T13" s="127">
        <v>8</v>
      </c>
      <c r="U13" s="127">
        <v>0</v>
      </c>
      <c r="V13" s="127">
        <v>6</v>
      </c>
      <c r="W13" s="127"/>
      <c r="X13" s="128"/>
      <c r="Y13" s="127"/>
      <c r="Z13" s="127"/>
      <c r="AA13" s="127">
        <v>1</v>
      </c>
      <c r="AB13" s="61"/>
      <c r="AC13" s="61"/>
    </row>
    <row r="14" spans="1:29" s="62" customFormat="1" ht="80.25" customHeight="1" x14ac:dyDescent="0.25">
      <c r="A14" s="51">
        <v>4</v>
      </c>
      <c r="B14" s="127" t="s">
        <v>71</v>
      </c>
      <c r="C14" s="127" t="s">
        <v>53</v>
      </c>
      <c r="D14" s="127" t="s">
        <v>309</v>
      </c>
      <c r="E14" s="127">
        <v>0.38</v>
      </c>
      <c r="F14" s="127" t="s">
        <v>310</v>
      </c>
      <c r="G14" s="127" t="s">
        <v>311</v>
      </c>
      <c r="H14" s="127" t="s">
        <v>75</v>
      </c>
      <c r="I14" s="129">
        <v>7.5</v>
      </c>
      <c r="J14" s="127" t="s">
        <v>74</v>
      </c>
      <c r="K14" s="127"/>
      <c r="L14" s="127"/>
      <c r="M14" s="127">
        <v>6</v>
      </c>
      <c r="N14" s="127">
        <v>0</v>
      </c>
      <c r="O14" s="127">
        <v>0</v>
      </c>
      <c r="P14" s="127">
        <v>6</v>
      </c>
      <c r="Q14" s="127">
        <v>0</v>
      </c>
      <c r="R14" s="127">
        <v>0</v>
      </c>
      <c r="S14" s="127">
        <v>0</v>
      </c>
      <c r="T14" s="127">
        <v>6</v>
      </c>
      <c r="U14" s="127">
        <v>0</v>
      </c>
      <c r="V14" s="127">
        <v>6</v>
      </c>
      <c r="W14" s="127"/>
      <c r="X14" s="128"/>
      <c r="Y14" s="127"/>
      <c r="Z14" s="127"/>
      <c r="AA14" s="127">
        <v>1</v>
      </c>
      <c r="AB14" s="61"/>
      <c r="AC14" s="61"/>
    </row>
    <row r="15" spans="1:29" s="62" customFormat="1" ht="80.25" customHeight="1" x14ac:dyDescent="0.25">
      <c r="A15" s="127">
        <v>5</v>
      </c>
      <c r="B15" s="127" t="s">
        <v>71</v>
      </c>
      <c r="C15" s="127" t="s">
        <v>53</v>
      </c>
      <c r="D15" s="127" t="s">
        <v>125</v>
      </c>
      <c r="E15" s="127" t="s">
        <v>73</v>
      </c>
      <c r="F15" s="127" t="s">
        <v>312</v>
      </c>
      <c r="G15" s="127" t="s">
        <v>313</v>
      </c>
      <c r="H15" s="127" t="s">
        <v>75</v>
      </c>
      <c r="I15" s="127">
        <v>1.1499999999999999</v>
      </c>
      <c r="J15" s="127" t="s">
        <v>74</v>
      </c>
      <c r="K15" s="127"/>
      <c r="L15" s="127"/>
      <c r="M15" s="127">
        <v>63</v>
      </c>
      <c r="N15" s="127">
        <v>0</v>
      </c>
      <c r="O15" s="127">
        <v>0</v>
      </c>
      <c r="P15" s="127">
        <v>63</v>
      </c>
      <c r="Q15" s="127">
        <v>0</v>
      </c>
      <c r="R15" s="127">
        <v>0</v>
      </c>
      <c r="S15" s="127">
        <v>0</v>
      </c>
      <c r="T15" s="127">
        <v>63</v>
      </c>
      <c r="U15" s="127">
        <v>0</v>
      </c>
      <c r="V15" s="127">
        <v>21</v>
      </c>
      <c r="W15" s="127"/>
      <c r="X15" s="128"/>
      <c r="Y15" s="127"/>
      <c r="Z15" s="127"/>
      <c r="AA15" s="127">
        <v>1</v>
      </c>
      <c r="AB15" s="61"/>
      <c r="AC15" s="61"/>
    </row>
    <row r="16" spans="1:29" s="62" customFormat="1" ht="75" x14ac:dyDescent="0.25">
      <c r="A16" s="127">
        <v>6</v>
      </c>
      <c r="B16" s="51" t="s">
        <v>47</v>
      </c>
      <c r="C16" s="51" t="s">
        <v>40</v>
      </c>
      <c r="D16" s="51" t="s">
        <v>133</v>
      </c>
      <c r="E16" s="51" t="s">
        <v>73</v>
      </c>
      <c r="F16" s="51" t="s">
        <v>314</v>
      </c>
      <c r="G16" s="51" t="s">
        <v>315</v>
      </c>
      <c r="H16" s="51" t="s">
        <v>45</v>
      </c>
      <c r="I16" s="51">
        <v>0.02</v>
      </c>
      <c r="J16" s="51"/>
      <c r="K16" s="51"/>
      <c r="L16" s="51"/>
      <c r="M16" s="51">
        <v>200</v>
      </c>
      <c r="N16" s="51">
        <v>0</v>
      </c>
      <c r="O16" s="51">
        <v>0</v>
      </c>
      <c r="P16" s="51">
        <v>200</v>
      </c>
      <c r="Q16" s="51">
        <v>0</v>
      </c>
      <c r="R16" s="51">
        <v>0</v>
      </c>
      <c r="S16" s="51">
        <v>0</v>
      </c>
      <c r="T16" s="51">
        <v>200</v>
      </c>
      <c r="U16" s="51">
        <v>0</v>
      </c>
      <c r="V16" s="51"/>
      <c r="W16" s="51"/>
      <c r="X16" s="60" t="s">
        <v>316</v>
      </c>
      <c r="Y16" s="51" t="s">
        <v>109</v>
      </c>
      <c r="Z16" s="51" t="s">
        <v>46</v>
      </c>
      <c r="AA16" s="51">
        <v>0</v>
      </c>
      <c r="AB16" s="61"/>
      <c r="AC16" s="61"/>
    </row>
    <row r="17" spans="1:29" s="62" customFormat="1" ht="75" x14ac:dyDescent="0.25">
      <c r="A17" s="51">
        <v>7</v>
      </c>
      <c r="B17" s="51" t="s">
        <v>47</v>
      </c>
      <c r="C17" s="51" t="s">
        <v>53</v>
      </c>
      <c r="D17" s="51" t="s">
        <v>317</v>
      </c>
      <c r="E17" s="51" t="s">
        <v>73</v>
      </c>
      <c r="F17" s="51" t="s">
        <v>318</v>
      </c>
      <c r="G17" s="51" t="s">
        <v>319</v>
      </c>
      <c r="H17" s="51" t="s">
        <v>45</v>
      </c>
      <c r="I17" s="51">
        <v>3.17</v>
      </c>
      <c r="J17" s="51"/>
      <c r="K17" s="51"/>
      <c r="L17" s="51"/>
      <c r="M17" s="51">
        <v>68</v>
      </c>
      <c r="N17" s="51">
        <v>0</v>
      </c>
      <c r="O17" s="51">
        <v>0</v>
      </c>
      <c r="P17" s="51">
        <v>68</v>
      </c>
      <c r="Q17" s="51">
        <v>0</v>
      </c>
      <c r="R17" s="51">
        <v>0</v>
      </c>
      <c r="S17" s="51">
        <v>0</v>
      </c>
      <c r="T17" s="51">
        <v>68</v>
      </c>
      <c r="U17" s="51">
        <v>0</v>
      </c>
      <c r="V17" s="51"/>
      <c r="W17" s="51"/>
      <c r="X17" s="60" t="s">
        <v>320</v>
      </c>
      <c r="Y17" s="51" t="s">
        <v>109</v>
      </c>
      <c r="Z17" s="51" t="s">
        <v>46</v>
      </c>
      <c r="AA17" s="51">
        <v>0</v>
      </c>
      <c r="AB17" s="61"/>
      <c r="AC17" s="61"/>
    </row>
    <row r="18" spans="1:29" s="62" customFormat="1" ht="75" x14ac:dyDescent="0.25">
      <c r="A18" s="127">
        <v>8</v>
      </c>
      <c r="B18" s="51" t="s">
        <v>71</v>
      </c>
      <c r="C18" s="51" t="s">
        <v>53</v>
      </c>
      <c r="D18" s="127" t="s">
        <v>321</v>
      </c>
      <c r="E18" s="51">
        <v>0.38</v>
      </c>
      <c r="F18" s="60" t="s">
        <v>322</v>
      </c>
      <c r="G18" s="60" t="s">
        <v>323</v>
      </c>
      <c r="H18" s="51" t="s">
        <v>75</v>
      </c>
      <c r="I18" s="52">
        <v>1.5</v>
      </c>
      <c r="J18" s="51" t="s">
        <v>74</v>
      </c>
      <c r="K18" s="51"/>
      <c r="L18" s="51"/>
      <c r="M18" s="127">
        <v>6</v>
      </c>
      <c r="N18" s="127">
        <v>0</v>
      </c>
      <c r="O18" s="127">
        <v>0</v>
      </c>
      <c r="P18" s="127">
        <v>6</v>
      </c>
      <c r="Q18" s="127">
        <v>0</v>
      </c>
      <c r="R18" s="127">
        <v>0</v>
      </c>
      <c r="S18" s="127">
        <v>0</v>
      </c>
      <c r="T18" s="127">
        <v>6</v>
      </c>
      <c r="U18" s="127">
        <v>0</v>
      </c>
      <c r="V18" s="127">
        <v>6</v>
      </c>
      <c r="W18" s="127"/>
      <c r="X18" s="128"/>
      <c r="Y18" s="127"/>
      <c r="Z18" s="127"/>
      <c r="AA18" s="127">
        <v>1</v>
      </c>
      <c r="AB18" s="61"/>
      <c r="AC18" s="61"/>
    </row>
    <row r="19" spans="1:29" s="62" customFormat="1" ht="75" x14ac:dyDescent="0.25">
      <c r="A19" s="127">
        <v>9</v>
      </c>
      <c r="B19" s="51" t="s">
        <v>71</v>
      </c>
      <c r="C19" s="51" t="s">
        <v>53</v>
      </c>
      <c r="D19" s="127" t="s">
        <v>324</v>
      </c>
      <c r="E19" s="51">
        <v>0.38</v>
      </c>
      <c r="F19" s="60" t="s">
        <v>325</v>
      </c>
      <c r="G19" s="60" t="s">
        <v>326</v>
      </c>
      <c r="H19" s="51" t="s">
        <v>75</v>
      </c>
      <c r="I19" s="52">
        <v>2</v>
      </c>
      <c r="J19" s="51" t="s">
        <v>74</v>
      </c>
      <c r="K19" s="51"/>
      <c r="L19" s="51"/>
      <c r="M19" s="127">
        <v>6</v>
      </c>
      <c r="N19" s="127">
        <v>0</v>
      </c>
      <c r="O19" s="127">
        <v>0</v>
      </c>
      <c r="P19" s="127">
        <v>6</v>
      </c>
      <c r="Q19" s="127">
        <v>0</v>
      </c>
      <c r="R19" s="127">
        <v>0</v>
      </c>
      <c r="S19" s="127">
        <v>0</v>
      </c>
      <c r="T19" s="127">
        <v>6</v>
      </c>
      <c r="U19" s="127">
        <v>0</v>
      </c>
      <c r="V19" s="127">
        <v>6</v>
      </c>
      <c r="W19" s="127"/>
      <c r="X19" s="128"/>
      <c r="Y19" s="127"/>
      <c r="Z19" s="127"/>
      <c r="AA19" s="127">
        <v>1</v>
      </c>
      <c r="AB19" s="61"/>
      <c r="AC19" s="61"/>
    </row>
    <row r="20" spans="1:29" s="62" customFormat="1" ht="75" x14ac:dyDescent="0.25">
      <c r="A20" s="51">
        <v>10</v>
      </c>
      <c r="B20" s="51" t="s">
        <v>71</v>
      </c>
      <c r="C20" s="51" t="s">
        <v>53</v>
      </c>
      <c r="D20" s="127" t="s">
        <v>327</v>
      </c>
      <c r="E20" s="51">
        <v>0.38</v>
      </c>
      <c r="F20" s="60" t="s">
        <v>328</v>
      </c>
      <c r="G20" s="60" t="s">
        <v>329</v>
      </c>
      <c r="H20" s="51" t="s">
        <v>75</v>
      </c>
      <c r="I20" s="52">
        <v>13</v>
      </c>
      <c r="J20" s="51" t="s">
        <v>74</v>
      </c>
      <c r="K20" s="51"/>
      <c r="L20" s="51"/>
      <c r="M20" s="127">
        <v>10</v>
      </c>
      <c r="N20" s="127">
        <v>0</v>
      </c>
      <c r="O20" s="127">
        <v>0</v>
      </c>
      <c r="P20" s="127">
        <v>10</v>
      </c>
      <c r="Q20" s="127">
        <v>0</v>
      </c>
      <c r="R20" s="127">
        <v>0</v>
      </c>
      <c r="S20" s="127">
        <v>0</v>
      </c>
      <c r="T20" s="127">
        <v>10</v>
      </c>
      <c r="U20" s="127">
        <v>0</v>
      </c>
      <c r="V20" s="127">
        <v>6</v>
      </c>
      <c r="W20" s="127"/>
      <c r="X20" s="128"/>
      <c r="Y20" s="127"/>
      <c r="Z20" s="127"/>
      <c r="AA20" s="127">
        <v>1</v>
      </c>
      <c r="AB20" s="61"/>
      <c r="AC20" s="61"/>
    </row>
    <row r="21" spans="1:29" s="62" customFormat="1" ht="75" x14ac:dyDescent="0.25">
      <c r="A21" s="127">
        <v>11</v>
      </c>
      <c r="B21" s="127" t="s">
        <v>71</v>
      </c>
      <c r="C21" s="127" t="s">
        <v>53</v>
      </c>
      <c r="D21" s="127" t="s">
        <v>330</v>
      </c>
      <c r="E21" s="127" t="s">
        <v>73</v>
      </c>
      <c r="F21" s="127" t="s">
        <v>331</v>
      </c>
      <c r="G21" s="127" t="s">
        <v>332</v>
      </c>
      <c r="H21" s="127" t="s">
        <v>75</v>
      </c>
      <c r="I21" s="127">
        <v>3.6659999999999999</v>
      </c>
      <c r="J21" s="127" t="s">
        <v>74</v>
      </c>
      <c r="K21" s="127"/>
      <c r="L21" s="127"/>
      <c r="M21" s="127">
        <v>83</v>
      </c>
      <c r="N21" s="127">
        <v>0</v>
      </c>
      <c r="O21" s="127">
        <v>0</v>
      </c>
      <c r="P21" s="127">
        <v>83</v>
      </c>
      <c r="Q21" s="127">
        <v>0</v>
      </c>
      <c r="R21" s="127">
        <v>0</v>
      </c>
      <c r="S21" s="127">
        <v>0</v>
      </c>
      <c r="T21" s="127">
        <v>83</v>
      </c>
      <c r="U21" s="127">
        <v>0</v>
      </c>
      <c r="V21" s="127">
        <v>32</v>
      </c>
      <c r="W21" s="127"/>
      <c r="X21" s="128"/>
      <c r="Y21" s="127"/>
      <c r="Z21" s="127"/>
      <c r="AA21" s="127">
        <v>1</v>
      </c>
      <c r="AB21" s="61"/>
      <c r="AC21" s="61"/>
    </row>
    <row r="22" spans="1:29" s="62" customFormat="1" ht="135" x14ac:dyDescent="0.25">
      <c r="A22" s="127">
        <v>12</v>
      </c>
      <c r="B22" s="51" t="s">
        <v>47</v>
      </c>
      <c r="C22" s="51" t="s">
        <v>53</v>
      </c>
      <c r="D22" s="51" t="s">
        <v>333</v>
      </c>
      <c r="E22" s="51" t="s">
        <v>73</v>
      </c>
      <c r="F22" s="51" t="s">
        <v>334</v>
      </c>
      <c r="G22" s="60" t="s">
        <v>335</v>
      </c>
      <c r="H22" s="51" t="s">
        <v>45</v>
      </c>
      <c r="I22" s="51">
        <v>9.9329999999999998</v>
      </c>
      <c r="J22" s="51" t="s">
        <v>74</v>
      </c>
      <c r="K22" s="51"/>
      <c r="L22" s="51"/>
      <c r="M22" s="51">
        <v>85</v>
      </c>
      <c r="N22" s="51">
        <v>0</v>
      </c>
      <c r="O22" s="51">
        <v>0</v>
      </c>
      <c r="P22" s="51">
        <v>85</v>
      </c>
      <c r="Q22" s="51">
        <v>0</v>
      </c>
      <c r="R22" s="51">
        <v>0</v>
      </c>
      <c r="S22" s="51">
        <v>0</v>
      </c>
      <c r="T22" s="51">
        <v>85</v>
      </c>
      <c r="U22" s="51">
        <v>0</v>
      </c>
      <c r="V22" s="51">
        <v>17</v>
      </c>
      <c r="W22" s="51"/>
      <c r="X22" s="60" t="s">
        <v>336</v>
      </c>
      <c r="Y22" s="51" t="s">
        <v>109</v>
      </c>
      <c r="Z22" s="51" t="s">
        <v>46</v>
      </c>
      <c r="AA22" s="51">
        <v>0</v>
      </c>
      <c r="AB22" s="61"/>
      <c r="AC22" s="61"/>
    </row>
    <row r="23" spans="1:29" s="100" customFormat="1" ht="75" x14ac:dyDescent="0.25">
      <c r="A23" s="93">
        <v>13</v>
      </c>
      <c r="B23" s="93" t="s">
        <v>47</v>
      </c>
      <c r="C23" s="93" t="s">
        <v>48</v>
      </c>
      <c r="D23" s="93" t="s">
        <v>337</v>
      </c>
      <c r="E23" s="93" t="s">
        <v>50</v>
      </c>
      <c r="F23" s="93" t="s">
        <v>338</v>
      </c>
      <c r="G23" s="94" t="s">
        <v>339</v>
      </c>
      <c r="H23" s="93" t="s">
        <v>45</v>
      </c>
      <c r="I23" s="134">
        <v>10.5</v>
      </c>
      <c r="J23" s="93" t="s">
        <v>74</v>
      </c>
      <c r="K23" s="93"/>
      <c r="L23" s="93"/>
      <c r="M23" s="93">
        <v>6</v>
      </c>
      <c r="N23" s="93">
        <v>0</v>
      </c>
      <c r="O23" s="93">
        <v>0</v>
      </c>
      <c r="P23" s="93">
        <v>6</v>
      </c>
      <c r="Q23" s="93">
        <v>0</v>
      </c>
      <c r="R23" s="93">
        <v>0</v>
      </c>
      <c r="S23" s="93">
        <v>0</v>
      </c>
      <c r="T23" s="93">
        <v>6</v>
      </c>
      <c r="U23" s="93">
        <v>0</v>
      </c>
      <c r="V23" s="93">
        <v>22</v>
      </c>
      <c r="W23" s="93"/>
      <c r="X23" s="94" t="s">
        <v>340</v>
      </c>
      <c r="Y23" s="97" t="s">
        <v>70</v>
      </c>
      <c r="Z23" s="93" t="s">
        <v>46</v>
      </c>
      <c r="AA23" s="93">
        <v>1</v>
      </c>
      <c r="AB23" s="99">
        <f>M23*I23</f>
        <v>63</v>
      </c>
      <c r="AC23" s="99"/>
    </row>
    <row r="24" spans="1:29" s="62" customFormat="1" ht="75" x14ac:dyDescent="0.25">
      <c r="A24" s="127">
        <v>14</v>
      </c>
      <c r="B24" s="51" t="s">
        <v>71</v>
      </c>
      <c r="C24" s="51" t="s">
        <v>53</v>
      </c>
      <c r="D24" s="127" t="s">
        <v>341</v>
      </c>
      <c r="E24" s="51">
        <v>0.38</v>
      </c>
      <c r="F24" s="60" t="s">
        <v>342</v>
      </c>
      <c r="G24" s="60" t="s">
        <v>343</v>
      </c>
      <c r="H24" s="51" t="s">
        <v>75</v>
      </c>
      <c r="I24" s="52">
        <v>1</v>
      </c>
      <c r="J24" s="51" t="s">
        <v>74</v>
      </c>
      <c r="K24" s="51"/>
      <c r="L24" s="51"/>
      <c r="M24" s="127">
        <v>10</v>
      </c>
      <c r="N24" s="127">
        <v>0</v>
      </c>
      <c r="O24" s="127">
        <v>0</v>
      </c>
      <c r="P24" s="127">
        <v>10</v>
      </c>
      <c r="Q24" s="127">
        <v>0</v>
      </c>
      <c r="R24" s="127">
        <v>0</v>
      </c>
      <c r="S24" s="127">
        <v>0</v>
      </c>
      <c r="T24" s="127">
        <v>10</v>
      </c>
      <c r="U24" s="127">
        <v>0</v>
      </c>
      <c r="V24" s="127">
        <v>6</v>
      </c>
      <c r="W24" s="127"/>
      <c r="X24" s="128"/>
      <c r="Y24" s="127"/>
      <c r="Z24" s="127"/>
      <c r="AA24" s="127">
        <v>1</v>
      </c>
      <c r="AB24" s="61"/>
      <c r="AC24" s="61"/>
    </row>
    <row r="25" spans="1:29" s="100" customFormat="1" ht="75" x14ac:dyDescent="0.25">
      <c r="A25" s="122">
        <v>15</v>
      </c>
      <c r="B25" s="93" t="s">
        <v>71</v>
      </c>
      <c r="C25" s="93" t="s">
        <v>53</v>
      </c>
      <c r="D25" s="94" t="s">
        <v>344</v>
      </c>
      <c r="E25" s="93" t="s">
        <v>73</v>
      </c>
      <c r="F25" s="93" t="s">
        <v>345</v>
      </c>
      <c r="G25" s="94" t="s">
        <v>346</v>
      </c>
      <c r="H25" s="93" t="s">
        <v>45</v>
      </c>
      <c r="I25" s="93">
        <v>4.5659999999999998</v>
      </c>
      <c r="J25" s="93" t="s">
        <v>74</v>
      </c>
      <c r="K25" s="93"/>
      <c r="L25" s="93"/>
      <c r="M25" s="93">
        <v>42</v>
      </c>
      <c r="N25" s="93">
        <v>0</v>
      </c>
      <c r="O25" s="93">
        <v>0</v>
      </c>
      <c r="P25" s="93">
        <v>42</v>
      </c>
      <c r="Q25" s="93">
        <v>0</v>
      </c>
      <c r="R25" s="93">
        <v>0</v>
      </c>
      <c r="S25" s="93">
        <v>0</v>
      </c>
      <c r="T25" s="93">
        <v>42</v>
      </c>
      <c r="U25" s="93">
        <v>0</v>
      </c>
      <c r="V25" s="93">
        <v>12</v>
      </c>
      <c r="W25" s="93"/>
      <c r="X25" s="94" t="s">
        <v>347</v>
      </c>
      <c r="Y25" s="97" t="s">
        <v>70</v>
      </c>
      <c r="Z25" s="93" t="s">
        <v>46</v>
      </c>
      <c r="AA25" s="93">
        <v>1</v>
      </c>
      <c r="AB25" s="99">
        <f>M25*I25</f>
        <v>191.77199999999999</v>
      </c>
      <c r="AC25" s="99"/>
    </row>
    <row r="26" spans="1:29" s="62" customFormat="1" ht="90" x14ac:dyDescent="0.25">
      <c r="A26" s="51">
        <v>16</v>
      </c>
      <c r="B26" s="51" t="s">
        <v>71</v>
      </c>
      <c r="C26" s="51" t="s">
        <v>53</v>
      </c>
      <c r="D26" s="51" t="s">
        <v>72</v>
      </c>
      <c r="E26" s="51" t="s">
        <v>73</v>
      </c>
      <c r="F26" s="51" t="s">
        <v>345</v>
      </c>
      <c r="G26" s="60" t="s">
        <v>348</v>
      </c>
      <c r="H26" s="51" t="s">
        <v>45</v>
      </c>
      <c r="I26" s="52">
        <v>2.9</v>
      </c>
      <c r="J26" s="51" t="s">
        <v>74</v>
      </c>
      <c r="K26" s="51"/>
      <c r="L26" s="51"/>
      <c r="M26" s="51">
        <v>123</v>
      </c>
      <c r="N26" s="51">
        <v>0</v>
      </c>
      <c r="O26" s="51">
        <v>0</v>
      </c>
      <c r="P26" s="51">
        <v>123</v>
      </c>
      <c r="Q26" s="51">
        <v>0</v>
      </c>
      <c r="R26" s="51">
        <v>0</v>
      </c>
      <c r="S26" s="51">
        <v>0</v>
      </c>
      <c r="T26" s="51">
        <v>123</v>
      </c>
      <c r="U26" s="51">
        <v>0</v>
      </c>
      <c r="V26" s="51"/>
      <c r="W26" s="51"/>
      <c r="X26" s="60" t="s">
        <v>349</v>
      </c>
      <c r="Y26" s="51" t="s">
        <v>109</v>
      </c>
      <c r="Z26" s="51" t="s">
        <v>46</v>
      </c>
      <c r="AA26" s="51">
        <v>0</v>
      </c>
      <c r="AB26" s="61"/>
      <c r="AC26" s="61"/>
    </row>
    <row r="27" spans="1:29" s="62" customFormat="1" ht="75" x14ac:dyDescent="0.25">
      <c r="A27" s="127">
        <v>17</v>
      </c>
      <c r="B27" s="51" t="s">
        <v>47</v>
      </c>
      <c r="C27" s="51" t="s">
        <v>48</v>
      </c>
      <c r="D27" s="51" t="s">
        <v>350</v>
      </c>
      <c r="E27" s="51" t="s">
        <v>73</v>
      </c>
      <c r="F27" s="51" t="s">
        <v>351</v>
      </c>
      <c r="G27" s="51" t="s">
        <v>352</v>
      </c>
      <c r="H27" s="51" t="s">
        <v>45</v>
      </c>
      <c r="I27" s="51">
        <v>0.87</v>
      </c>
      <c r="J27" s="51"/>
      <c r="K27" s="51"/>
      <c r="L27" s="51"/>
      <c r="M27" s="51">
        <v>4</v>
      </c>
      <c r="N27" s="51">
        <v>0</v>
      </c>
      <c r="O27" s="51">
        <v>0</v>
      </c>
      <c r="P27" s="51">
        <v>4</v>
      </c>
      <c r="Q27" s="51">
        <v>0</v>
      </c>
      <c r="R27" s="51">
        <v>0</v>
      </c>
      <c r="S27" s="51">
        <v>0</v>
      </c>
      <c r="T27" s="51">
        <v>4</v>
      </c>
      <c r="U27" s="51">
        <v>0</v>
      </c>
      <c r="V27" s="51"/>
      <c r="W27" s="51"/>
      <c r="X27" s="60" t="s">
        <v>353</v>
      </c>
      <c r="Y27" s="51" t="s">
        <v>109</v>
      </c>
      <c r="Z27" s="51" t="s">
        <v>46</v>
      </c>
      <c r="AA27" s="51">
        <v>0</v>
      </c>
      <c r="AB27" s="61"/>
      <c r="AC27" s="61"/>
    </row>
    <row r="28" spans="1:29" s="62" customFormat="1" ht="75" x14ac:dyDescent="0.25">
      <c r="A28" s="127">
        <v>18</v>
      </c>
      <c r="B28" s="127" t="s">
        <v>71</v>
      </c>
      <c r="C28" s="127" t="s">
        <v>53</v>
      </c>
      <c r="D28" s="127" t="s">
        <v>271</v>
      </c>
      <c r="E28" s="127">
        <v>35</v>
      </c>
      <c r="F28" s="128" t="s">
        <v>354</v>
      </c>
      <c r="G28" s="128" t="s">
        <v>355</v>
      </c>
      <c r="H28" s="128" t="s">
        <v>75</v>
      </c>
      <c r="I28" s="127">
        <v>0.41599999999999998</v>
      </c>
      <c r="J28" s="54" t="s">
        <v>82</v>
      </c>
      <c r="K28" s="127"/>
      <c r="L28" s="127"/>
      <c r="M28" s="127">
        <v>15</v>
      </c>
      <c r="N28" s="127">
        <v>0</v>
      </c>
      <c r="O28" s="127">
        <v>0</v>
      </c>
      <c r="P28" s="127">
        <v>15</v>
      </c>
      <c r="Q28" s="127">
        <v>0</v>
      </c>
      <c r="R28" s="127">
        <v>0</v>
      </c>
      <c r="S28" s="127">
        <v>0</v>
      </c>
      <c r="T28" s="127">
        <v>15</v>
      </c>
      <c r="U28" s="127">
        <v>0</v>
      </c>
      <c r="V28" s="127">
        <v>15</v>
      </c>
      <c r="W28" s="127"/>
      <c r="X28" s="127"/>
      <c r="Y28" s="127"/>
      <c r="Z28" s="127"/>
      <c r="AA28" s="127">
        <v>1</v>
      </c>
      <c r="AB28" s="61"/>
      <c r="AC28" s="61"/>
    </row>
    <row r="29" spans="1:29" s="62" customFormat="1" ht="75" x14ac:dyDescent="0.25">
      <c r="A29" s="51">
        <v>19</v>
      </c>
      <c r="B29" s="127" t="s">
        <v>71</v>
      </c>
      <c r="C29" s="127" t="s">
        <v>53</v>
      </c>
      <c r="D29" s="127" t="s">
        <v>271</v>
      </c>
      <c r="E29" s="127">
        <v>35</v>
      </c>
      <c r="F29" s="128" t="s">
        <v>356</v>
      </c>
      <c r="G29" s="128" t="s">
        <v>357</v>
      </c>
      <c r="H29" s="128" t="s">
        <v>75</v>
      </c>
      <c r="I29" s="129">
        <v>4</v>
      </c>
      <c r="J29" s="54" t="s">
        <v>82</v>
      </c>
      <c r="K29" s="127"/>
      <c r="L29" s="127"/>
      <c r="M29" s="127">
        <v>15</v>
      </c>
      <c r="N29" s="127">
        <v>0</v>
      </c>
      <c r="O29" s="127">
        <v>0</v>
      </c>
      <c r="P29" s="127">
        <v>15</v>
      </c>
      <c r="Q29" s="127">
        <v>0</v>
      </c>
      <c r="R29" s="127">
        <v>0</v>
      </c>
      <c r="S29" s="127">
        <v>0</v>
      </c>
      <c r="T29" s="127">
        <v>15</v>
      </c>
      <c r="U29" s="127">
        <v>0</v>
      </c>
      <c r="V29" s="127">
        <v>22</v>
      </c>
      <c r="W29" s="127"/>
      <c r="X29" s="127"/>
      <c r="Y29" s="127"/>
      <c r="Z29" s="127"/>
      <c r="AA29" s="127">
        <v>1</v>
      </c>
      <c r="AB29" s="61"/>
      <c r="AC29" s="61"/>
    </row>
    <row r="30" spans="1:29" s="62" customFormat="1" ht="90" x14ac:dyDescent="0.25">
      <c r="A30" s="127">
        <v>20</v>
      </c>
      <c r="B30" s="51" t="s">
        <v>71</v>
      </c>
      <c r="C30" s="51" t="s">
        <v>53</v>
      </c>
      <c r="D30" s="51" t="s">
        <v>72</v>
      </c>
      <c r="E30" s="51" t="s">
        <v>73</v>
      </c>
      <c r="F30" s="51" t="s">
        <v>358</v>
      </c>
      <c r="G30" s="60" t="s">
        <v>359</v>
      </c>
      <c r="H30" s="51" t="s">
        <v>45</v>
      </c>
      <c r="I30" s="51">
        <v>1.4</v>
      </c>
      <c r="J30" s="54" t="s">
        <v>82</v>
      </c>
      <c r="K30" s="51"/>
      <c r="L30" s="51"/>
      <c r="M30" s="51">
        <v>42</v>
      </c>
      <c r="N30" s="51">
        <v>0</v>
      </c>
      <c r="O30" s="51">
        <v>0</v>
      </c>
      <c r="P30" s="51">
        <v>42</v>
      </c>
      <c r="Q30" s="51">
        <v>0</v>
      </c>
      <c r="R30" s="51">
        <v>0</v>
      </c>
      <c r="S30" s="51">
        <v>0</v>
      </c>
      <c r="T30" s="51">
        <v>42</v>
      </c>
      <c r="U30" s="51">
        <v>0</v>
      </c>
      <c r="V30" s="51">
        <v>12</v>
      </c>
      <c r="W30" s="51"/>
      <c r="X30" s="60" t="s">
        <v>360</v>
      </c>
      <c r="Y30" s="51" t="s">
        <v>109</v>
      </c>
      <c r="Z30" s="51" t="s">
        <v>46</v>
      </c>
      <c r="AA30" s="51">
        <v>0</v>
      </c>
      <c r="AB30" s="61"/>
      <c r="AC30" s="61"/>
    </row>
    <row r="31" spans="1:29" s="62" customFormat="1" ht="90" x14ac:dyDescent="0.25">
      <c r="A31" s="127">
        <v>21</v>
      </c>
      <c r="B31" s="51" t="s">
        <v>71</v>
      </c>
      <c r="C31" s="51" t="s">
        <v>53</v>
      </c>
      <c r="D31" s="51" t="s">
        <v>72</v>
      </c>
      <c r="E31" s="51" t="s">
        <v>73</v>
      </c>
      <c r="F31" s="51" t="s">
        <v>361</v>
      </c>
      <c r="G31" s="60" t="s">
        <v>362</v>
      </c>
      <c r="H31" s="51" t="s">
        <v>45</v>
      </c>
      <c r="I31" s="51">
        <v>11.15</v>
      </c>
      <c r="J31" s="54" t="s">
        <v>82</v>
      </c>
      <c r="K31" s="51"/>
      <c r="L31" s="51"/>
      <c r="M31" s="51">
        <v>162</v>
      </c>
      <c r="N31" s="51">
        <v>0</v>
      </c>
      <c r="O31" s="51">
        <v>0</v>
      </c>
      <c r="P31" s="51">
        <v>162</v>
      </c>
      <c r="Q31" s="51">
        <v>0</v>
      </c>
      <c r="R31" s="51">
        <v>0</v>
      </c>
      <c r="S31" s="51">
        <v>0</v>
      </c>
      <c r="T31" s="51">
        <v>162</v>
      </c>
      <c r="U31" s="51">
        <v>0</v>
      </c>
      <c r="V31" s="51">
        <v>13</v>
      </c>
      <c r="W31" s="51"/>
      <c r="X31" s="60" t="s">
        <v>363</v>
      </c>
      <c r="Y31" s="51" t="s">
        <v>109</v>
      </c>
      <c r="Z31" s="51" t="s">
        <v>46</v>
      </c>
      <c r="AA31" s="51">
        <v>0</v>
      </c>
      <c r="AB31" s="61"/>
      <c r="AC31" s="61"/>
    </row>
    <row r="32" spans="1:29" s="62" customFormat="1" ht="75" x14ac:dyDescent="0.25">
      <c r="A32" s="51">
        <v>22</v>
      </c>
      <c r="B32" s="51" t="s">
        <v>71</v>
      </c>
      <c r="C32" s="51" t="s">
        <v>53</v>
      </c>
      <c r="D32" s="51" t="s">
        <v>364</v>
      </c>
      <c r="E32" s="51" t="s">
        <v>73</v>
      </c>
      <c r="F32" s="51" t="s">
        <v>365</v>
      </c>
      <c r="G32" s="60" t="s">
        <v>362</v>
      </c>
      <c r="H32" s="51" t="s">
        <v>45</v>
      </c>
      <c r="I32" s="51">
        <v>11.005000000000001</v>
      </c>
      <c r="J32" s="54" t="s">
        <v>82</v>
      </c>
      <c r="K32" s="51"/>
      <c r="L32" s="51"/>
      <c r="M32" s="51">
        <v>14</v>
      </c>
      <c r="N32" s="51">
        <v>0</v>
      </c>
      <c r="O32" s="51">
        <v>0</v>
      </c>
      <c r="P32" s="51">
        <v>14</v>
      </c>
      <c r="Q32" s="51">
        <v>0</v>
      </c>
      <c r="R32" s="51">
        <v>0</v>
      </c>
      <c r="S32" s="51">
        <v>0</v>
      </c>
      <c r="T32" s="51">
        <v>14</v>
      </c>
      <c r="U32" s="51">
        <v>0</v>
      </c>
      <c r="V32" s="51">
        <v>3</v>
      </c>
      <c r="W32" s="51"/>
      <c r="X32" s="60" t="s">
        <v>366</v>
      </c>
      <c r="Y32" s="51" t="s">
        <v>109</v>
      </c>
      <c r="Z32" s="51" t="s">
        <v>46</v>
      </c>
      <c r="AA32" s="51">
        <v>0</v>
      </c>
      <c r="AB32" s="61"/>
      <c r="AC32" s="61"/>
    </row>
    <row r="33" spans="1:29" s="62" customFormat="1" ht="75" x14ac:dyDescent="0.25">
      <c r="A33" s="127">
        <v>23</v>
      </c>
      <c r="B33" s="51" t="s">
        <v>47</v>
      </c>
      <c r="C33" s="51" t="s">
        <v>48</v>
      </c>
      <c r="D33" s="51" t="s">
        <v>367</v>
      </c>
      <c r="E33" s="51" t="s">
        <v>73</v>
      </c>
      <c r="F33" s="51" t="s">
        <v>368</v>
      </c>
      <c r="G33" s="60" t="s">
        <v>369</v>
      </c>
      <c r="H33" s="51" t="s">
        <v>45</v>
      </c>
      <c r="I33" s="51">
        <v>0.8</v>
      </c>
      <c r="J33" s="54" t="s">
        <v>82</v>
      </c>
      <c r="K33" s="51"/>
      <c r="L33" s="51"/>
      <c r="M33" s="51">
        <v>10</v>
      </c>
      <c r="N33" s="51">
        <v>0</v>
      </c>
      <c r="O33" s="51">
        <v>0</v>
      </c>
      <c r="P33" s="51">
        <v>10</v>
      </c>
      <c r="Q33" s="51">
        <v>0</v>
      </c>
      <c r="R33" s="51">
        <v>0</v>
      </c>
      <c r="S33" s="51">
        <v>0</v>
      </c>
      <c r="T33" s="51">
        <v>10</v>
      </c>
      <c r="U33" s="51">
        <v>0</v>
      </c>
      <c r="V33" s="51">
        <v>14</v>
      </c>
      <c r="W33" s="51"/>
      <c r="X33" s="60" t="s">
        <v>370</v>
      </c>
      <c r="Y33" s="51" t="s">
        <v>109</v>
      </c>
      <c r="Z33" s="51" t="s">
        <v>46</v>
      </c>
      <c r="AA33" s="51">
        <v>0</v>
      </c>
      <c r="AB33" s="61"/>
      <c r="AC33" s="61"/>
    </row>
    <row r="34" spans="1:29" s="62" customFormat="1" ht="75" x14ac:dyDescent="0.25">
      <c r="A34" s="127">
        <v>24</v>
      </c>
      <c r="B34" s="51" t="s">
        <v>47</v>
      </c>
      <c r="C34" s="51" t="s">
        <v>40</v>
      </c>
      <c r="D34" s="51" t="s">
        <v>200</v>
      </c>
      <c r="E34" s="51" t="s">
        <v>73</v>
      </c>
      <c r="F34" s="51" t="s">
        <v>371</v>
      </c>
      <c r="G34" s="60" t="s">
        <v>372</v>
      </c>
      <c r="H34" s="51" t="s">
        <v>45</v>
      </c>
      <c r="I34" s="51">
        <v>4.5330000000000004</v>
      </c>
      <c r="J34" s="54" t="s">
        <v>82</v>
      </c>
      <c r="K34" s="51"/>
      <c r="L34" s="51"/>
      <c r="M34" s="51">
        <v>9</v>
      </c>
      <c r="N34" s="51">
        <v>0</v>
      </c>
      <c r="O34" s="51">
        <v>0</v>
      </c>
      <c r="P34" s="51">
        <v>7</v>
      </c>
      <c r="Q34" s="51">
        <v>0</v>
      </c>
      <c r="R34" s="51">
        <v>0</v>
      </c>
      <c r="S34" s="51">
        <v>7</v>
      </c>
      <c r="T34" s="51">
        <v>0</v>
      </c>
      <c r="U34" s="51">
        <v>2</v>
      </c>
      <c r="V34" s="51">
        <v>28</v>
      </c>
      <c r="W34" s="51"/>
      <c r="X34" s="60" t="s">
        <v>373</v>
      </c>
      <c r="Y34" s="60" t="s">
        <v>57</v>
      </c>
      <c r="Z34" s="51" t="s">
        <v>46</v>
      </c>
      <c r="AA34" s="51">
        <v>0</v>
      </c>
      <c r="AB34" s="61"/>
      <c r="AC34" s="61"/>
    </row>
    <row r="35" spans="1:29" s="62" customFormat="1" ht="75" x14ac:dyDescent="0.25">
      <c r="A35" s="51">
        <v>25</v>
      </c>
      <c r="B35" s="51" t="s">
        <v>47</v>
      </c>
      <c r="C35" s="51" t="s">
        <v>40</v>
      </c>
      <c r="D35" s="51" t="s">
        <v>200</v>
      </c>
      <c r="E35" s="51" t="s">
        <v>73</v>
      </c>
      <c r="F35" s="51" t="s">
        <v>374</v>
      </c>
      <c r="G35" s="51" t="s">
        <v>375</v>
      </c>
      <c r="H35" s="51" t="s">
        <v>45</v>
      </c>
      <c r="I35" s="51">
        <v>0.48</v>
      </c>
      <c r="J35" s="54" t="s">
        <v>82</v>
      </c>
      <c r="K35" s="51"/>
      <c r="L35" s="51"/>
      <c r="M35" s="51">
        <v>9</v>
      </c>
      <c r="N35" s="51">
        <v>0</v>
      </c>
      <c r="O35" s="51">
        <v>0</v>
      </c>
      <c r="P35" s="51">
        <v>7</v>
      </c>
      <c r="Q35" s="51">
        <v>0</v>
      </c>
      <c r="R35" s="51">
        <v>0</v>
      </c>
      <c r="S35" s="51">
        <v>7</v>
      </c>
      <c r="T35" s="51">
        <v>0</v>
      </c>
      <c r="U35" s="51">
        <v>2</v>
      </c>
      <c r="V35" s="51">
        <v>12</v>
      </c>
      <c r="W35" s="51"/>
      <c r="X35" s="60" t="s">
        <v>376</v>
      </c>
      <c r="Y35" s="51" t="s">
        <v>57</v>
      </c>
      <c r="Z35" s="51">
        <v>4.21</v>
      </c>
      <c r="AA35" s="51">
        <v>0</v>
      </c>
      <c r="AB35" s="61"/>
      <c r="AC35" s="61"/>
    </row>
    <row r="36" spans="1:29" s="100" customFormat="1" ht="75" x14ac:dyDescent="0.25">
      <c r="A36" s="122">
        <v>26</v>
      </c>
      <c r="B36" s="94" t="s">
        <v>377</v>
      </c>
      <c r="C36" s="94" t="s">
        <v>378</v>
      </c>
      <c r="D36" s="94" t="s">
        <v>379</v>
      </c>
      <c r="E36" s="93">
        <v>110</v>
      </c>
      <c r="F36" s="94" t="s">
        <v>380</v>
      </c>
      <c r="G36" s="94" t="s">
        <v>381</v>
      </c>
      <c r="H36" s="93" t="s">
        <v>45</v>
      </c>
      <c r="I36" s="93">
        <v>0.51600000000000001</v>
      </c>
      <c r="J36" s="95" t="s">
        <v>82</v>
      </c>
      <c r="K36" s="93"/>
      <c r="L36" s="93"/>
      <c r="M36" s="93">
        <v>10</v>
      </c>
      <c r="N36" s="93">
        <v>0</v>
      </c>
      <c r="O36" s="93">
        <v>10</v>
      </c>
      <c r="P36" s="93">
        <v>0</v>
      </c>
      <c r="Q36" s="93">
        <v>0</v>
      </c>
      <c r="R36" s="93">
        <v>0</v>
      </c>
      <c r="S36" s="93">
        <v>5</v>
      </c>
      <c r="T36" s="93">
        <v>0</v>
      </c>
      <c r="U36" s="93">
        <v>5</v>
      </c>
      <c r="V36" s="93">
        <v>22</v>
      </c>
      <c r="W36" s="93"/>
      <c r="X36" s="94" t="s">
        <v>382</v>
      </c>
      <c r="Y36" s="97" t="s">
        <v>70</v>
      </c>
      <c r="Z36" s="93">
        <v>4.21</v>
      </c>
      <c r="AA36" s="93">
        <v>1</v>
      </c>
      <c r="AB36" s="99">
        <f>M36*I36</f>
        <v>5.16</v>
      </c>
      <c r="AC36" s="99"/>
    </row>
    <row r="37" spans="1:29" s="100" customFormat="1" ht="75" x14ac:dyDescent="0.25">
      <c r="A37" s="122">
        <v>27</v>
      </c>
      <c r="B37" s="94" t="s">
        <v>377</v>
      </c>
      <c r="C37" s="94" t="s">
        <v>378</v>
      </c>
      <c r="D37" s="94" t="s">
        <v>379</v>
      </c>
      <c r="E37" s="93">
        <v>110</v>
      </c>
      <c r="F37" s="94" t="s">
        <v>380</v>
      </c>
      <c r="G37" s="94" t="s">
        <v>383</v>
      </c>
      <c r="H37" s="93" t="s">
        <v>45</v>
      </c>
      <c r="I37" s="134">
        <v>3</v>
      </c>
      <c r="J37" s="95" t="s">
        <v>82</v>
      </c>
      <c r="K37" s="93"/>
      <c r="L37" s="93"/>
      <c r="M37" s="93">
        <v>1</v>
      </c>
      <c r="N37" s="93">
        <v>0</v>
      </c>
      <c r="O37" s="93">
        <v>0</v>
      </c>
      <c r="P37" s="93">
        <v>1</v>
      </c>
      <c r="Q37" s="93">
        <v>0</v>
      </c>
      <c r="R37" s="93">
        <v>0</v>
      </c>
      <c r="S37" s="93">
        <v>0</v>
      </c>
      <c r="T37" s="93">
        <v>0</v>
      </c>
      <c r="U37" s="93">
        <v>1</v>
      </c>
      <c r="V37" s="93">
        <v>22</v>
      </c>
      <c r="W37" s="93"/>
      <c r="X37" s="94" t="s">
        <v>384</v>
      </c>
      <c r="Y37" s="97" t="s">
        <v>109</v>
      </c>
      <c r="Z37" s="93">
        <v>4.21</v>
      </c>
      <c r="AA37" s="93">
        <v>0</v>
      </c>
      <c r="AB37" s="99">
        <v>0</v>
      </c>
      <c r="AC37" s="99"/>
    </row>
    <row r="38" spans="1:29" s="62" customFormat="1" ht="75" x14ac:dyDescent="0.25">
      <c r="A38" s="51">
        <v>28</v>
      </c>
      <c r="B38" s="51" t="s">
        <v>47</v>
      </c>
      <c r="C38" s="51" t="s">
        <v>40</v>
      </c>
      <c r="D38" s="51" t="s">
        <v>200</v>
      </c>
      <c r="E38" s="51" t="s">
        <v>73</v>
      </c>
      <c r="F38" s="51" t="s">
        <v>385</v>
      </c>
      <c r="G38" s="51" t="s">
        <v>386</v>
      </c>
      <c r="H38" s="51" t="s">
        <v>45</v>
      </c>
      <c r="I38" s="51">
        <v>1.73</v>
      </c>
      <c r="J38" s="54" t="s">
        <v>82</v>
      </c>
      <c r="K38" s="51"/>
      <c r="L38" s="51"/>
      <c r="M38" s="51">
        <v>9</v>
      </c>
      <c r="N38" s="51">
        <v>0</v>
      </c>
      <c r="O38" s="51">
        <v>0</v>
      </c>
      <c r="P38" s="51">
        <v>7</v>
      </c>
      <c r="Q38" s="51">
        <v>0</v>
      </c>
      <c r="R38" s="51">
        <v>0</v>
      </c>
      <c r="S38" s="51">
        <v>7</v>
      </c>
      <c r="T38" s="51">
        <v>0</v>
      </c>
      <c r="U38" s="51">
        <v>2</v>
      </c>
      <c r="V38" s="51">
        <v>12</v>
      </c>
      <c r="W38" s="51"/>
      <c r="X38" s="60" t="s">
        <v>387</v>
      </c>
      <c r="Y38" s="51" t="s">
        <v>109</v>
      </c>
      <c r="Z38" s="51" t="s">
        <v>46</v>
      </c>
      <c r="AA38" s="51">
        <v>0</v>
      </c>
      <c r="AB38" s="61"/>
      <c r="AC38" s="61"/>
    </row>
    <row r="39" spans="1:29" s="62" customFormat="1" ht="75" x14ac:dyDescent="0.25">
      <c r="A39" s="127">
        <v>29</v>
      </c>
      <c r="B39" s="127" t="s">
        <v>71</v>
      </c>
      <c r="C39" s="127" t="s">
        <v>53</v>
      </c>
      <c r="D39" s="127" t="s">
        <v>271</v>
      </c>
      <c r="E39" s="127">
        <v>35</v>
      </c>
      <c r="F39" s="128" t="s">
        <v>388</v>
      </c>
      <c r="G39" s="128" t="s">
        <v>389</v>
      </c>
      <c r="H39" s="128" t="s">
        <v>75</v>
      </c>
      <c r="I39" s="127">
        <v>0.33300000000000002</v>
      </c>
      <c r="J39" s="54" t="s">
        <v>82</v>
      </c>
      <c r="K39" s="127"/>
      <c r="L39" s="127"/>
      <c r="M39" s="127">
        <v>15</v>
      </c>
      <c r="N39" s="127">
        <v>0</v>
      </c>
      <c r="O39" s="127">
        <v>0</v>
      </c>
      <c r="P39" s="127">
        <v>15</v>
      </c>
      <c r="Q39" s="127">
        <v>0</v>
      </c>
      <c r="R39" s="127">
        <v>0</v>
      </c>
      <c r="S39" s="127">
        <v>0</v>
      </c>
      <c r="T39" s="127">
        <v>15</v>
      </c>
      <c r="U39" s="127">
        <v>0</v>
      </c>
      <c r="V39" s="127">
        <v>15</v>
      </c>
      <c r="W39" s="127"/>
      <c r="X39" s="127"/>
      <c r="Y39" s="127"/>
      <c r="Z39" s="127"/>
      <c r="AA39" s="127">
        <v>1</v>
      </c>
      <c r="AB39" s="61"/>
      <c r="AC39" s="61"/>
    </row>
    <row r="40" spans="1:29" s="62" customFormat="1" ht="75" x14ac:dyDescent="0.25">
      <c r="A40" s="127">
        <v>30</v>
      </c>
      <c r="B40" s="51" t="s">
        <v>47</v>
      </c>
      <c r="C40" s="51" t="s">
        <v>40</v>
      </c>
      <c r="D40" s="51" t="s">
        <v>390</v>
      </c>
      <c r="E40" s="51" t="s">
        <v>42</v>
      </c>
      <c r="F40" s="51" t="s">
        <v>391</v>
      </c>
      <c r="G40" s="51" t="s">
        <v>392</v>
      </c>
      <c r="H40" s="51" t="s">
        <v>45</v>
      </c>
      <c r="I40" s="51">
        <v>0.42</v>
      </c>
      <c r="J40" s="54" t="s">
        <v>82</v>
      </c>
      <c r="K40" s="51"/>
      <c r="L40" s="51"/>
      <c r="M40" s="51">
        <v>7</v>
      </c>
      <c r="N40" s="51">
        <v>0</v>
      </c>
      <c r="O40" s="51">
        <v>0</v>
      </c>
      <c r="P40" s="51">
        <v>7</v>
      </c>
      <c r="Q40" s="51">
        <v>0</v>
      </c>
      <c r="R40" s="51">
        <v>0</v>
      </c>
      <c r="S40" s="51">
        <v>7</v>
      </c>
      <c r="T40" s="51">
        <v>0</v>
      </c>
      <c r="U40" s="51">
        <v>0</v>
      </c>
      <c r="V40" s="51">
        <v>8</v>
      </c>
      <c r="W40" s="51"/>
      <c r="X40" s="60" t="s">
        <v>393</v>
      </c>
      <c r="Y40" s="51" t="s">
        <v>109</v>
      </c>
      <c r="Z40" s="51" t="s">
        <v>46</v>
      </c>
      <c r="AA40" s="51">
        <v>0</v>
      </c>
      <c r="AB40" s="61"/>
      <c r="AC40" s="61"/>
    </row>
    <row r="41" spans="1:29" s="62" customFormat="1" ht="75" x14ac:dyDescent="0.25">
      <c r="A41" s="51">
        <v>31</v>
      </c>
      <c r="B41" s="51" t="s">
        <v>47</v>
      </c>
      <c r="C41" s="51" t="s">
        <v>40</v>
      </c>
      <c r="D41" s="51" t="s">
        <v>394</v>
      </c>
      <c r="E41" s="51" t="s">
        <v>42</v>
      </c>
      <c r="F41" s="51" t="s">
        <v>391</v>
      </c>
      <c r="G41" s="51" t="s">
        <v>392</v>
      </c>
      <c r="H41" s="51" t="s">
        <v>45</v>
      </c>
      <c r="I41" s="51">
        <v>0.42</v>
      </c>
      <c r="J41" s="54" t="s">
        <v>82</v>
      </c>
      <c r="K41" s="51"/>
      <c r="L41" s="51"/>
      <c r="M41" s="51">
        <v>5</v>
      </c>
      <c r="N41" s="51">
        <v>0</v>
      </c>
      <c r="O41" s="51">
        <v>0</v>
      </c>
      <c r="P41" s="51">
        <v>5</v>
      </c>
      <c r="Q41" s="51">
        <v>0</v>
      </c>
      <c r="R41" s="51">
        <v>0</v>
      </c>
      <c r="S41" s="51">
        <v>5</v>
      </c>
      <c r="T41" s="51">
        <v>0</v>
      </c>
      <c r="U41" s="51">
        <v>0</v>
      </c>
      <c r="V41" s="51">
        <v>11</v>
      </c>
      <c r="W41" s="51"/>
      <c r="X41" s="60" t="s">
        <v>395</v>
      </c>
      <c r="Y41" s="51" t="s">
        <v>109</v>
      </c>
      <c r="Z41" s="51" t="s">
        <v>46</v>
      </c>
      <c r="AA41" s="51">
        <v>0</v>
      </c>
      <c r="AB41" s="61"/>
      <c r="AC41" s="61"/>
    </row>
    <row r="42" spans="1:29" s="62" customFormat="1" ht="75" x14ac:dyDescent="0.25">
      <c r="A42" s="127">
        <v>32</v>
      </c>
      <c r="B42" s="51" t="s">
        <v>47</v>
      </c>
      <c r="C42" s="51" t="s">
        <v>48</v>
      </c>
      <c r="D42" s="51" t="s">
        <v>396</v>
      </c>
      <c r="E42" s="51" t="s">
        <v>42</v>
      </c>
      <c r="F42" s="51" t="s">
        <v>391</v>
      </c>
      <c r="G42" s="51" t="s">
        <v>392</v>
      </c>
      <c r="H42" s="51" t="s">
        <v>45</v>
      </c>
      <c r="I42" s="51">
        <v>0.42</v>
      </c>
      <c r="J42" s="54" t="s">
        <v>82</v>
      </c>
      <c r="K42" s="51"/>
      <c r="L42" s="51"/>
      <c r="M42" s="51">
        <v>48</v>
      </c>
      <c r="N42" s="51">
        <v>0</v>
      </c>
      <c r="O42" s="51">
        <v>0</v>
      </c>
      <c r="P42" s="51">
        <v>47</v>
      </c>
      <c r="Q42" s="51">
        <v>0</v>
      </c>
      <c r="R42" s="51">
        <v>0</v>
      </c>
      <c r="S42" s="51">
        <v>12</v>
      </c>
      <c r="T42" s="51">
        <v>35</v>
      </c>
      <c r="U42" s="51">
        <v>1</v>
      </c>
      <c r="V42" s="51">
        <v>21</v>
      </c>
      <c r="W42" s="51"/>
      <c r="X42" s="60" t="s">
        <v>397</v>
      </c>
      <c r="Y42" s="51" t="s">
        <v>109</v>
      </c>
      <c r="Z42" s="51" t="s">
        <v>46</v>
      </c>
      <c r="AA42" s="51">
        <v>0</v>
      </c>
      <c r="AB42" s="61"/>
      <c r="AC42" s="61"/>
    </row>
    <row r="43" spans="1:29" s="62" customFormat="1" ht="75" x14ac:dyDescent="0.25">
      <c r="A43" s="127">
        <v>33</v>
      </c>
      <c r="B43" s="127" t="s">
        <v>71</v>
      </c>
      <c r="C43" s="127" t="s">
        <v>53</v>
      </c>
      <c r="D43" s="127" t="s">
        <v>398</v>
      </c>
      <c r="E43" s="127">
        <v>0.38</v>
      </c>
      <c r="F43" s="127" t="s">
        <v>399</v>
      </c>
      <c r="G43" s="127" t="s">
        <v>400</v>
      </c>
      <c r="H43" s="127" t="s">
        <v>75</v>
      </c>
      <c r="I43" s="129">
        <v>1</v>
      </c>
      <c r="J43" s="127" t="s">
        <v>74</v>
      </c>
      <c r="K43" s="127"/>
      <c r="L43" s="127"/>
      <c r="M43" s="127">
        <v>8</v>
      </c>
      <c r="N43" s="127">
        <v>0</v>
      </c>
      <c r="O43" s="127">
        <v>0</v>
      </c>
      <c r="P43" s="127">
        <v>8</v>
      </c>
      <c r="Q43" s="127">
        <v>0</v>
      </c>
      <c r="R43" s="127">
        <v>0</v>
      </c>
      <c r="S43" s="127">
        <v>0</v>
      </c>
      <c r="T43" s="127">
        <v>8</v>
      </c>
      <c r="U43" s="127">
        <v>0</v>
      </c>
      <c r="V43" s="127">
        <v>6</v>
      </c>
      <c r="W43" s="127"/>
      <c r="X43" s="128"/>
      <c r="Y43" s="127"/>
      <c r="Z43" s="127"/>
      <c r="AA43" s="127">
        <v>1</v>
      </c>
      <c r="AB43" s="61"/>
      <c r="AC43" s="61"/>
    </row>
    <row r="44" spans="1:29" s="62" customFormat="1" ht="75" x14ac:dyDescent="0.25">
      <c r="A44" s="51">
        <v>34</v>
      </c>
      <c r="B44" s="127" t="s">
        <v>71</v>
      </c>
      <c r="C44" s="127" t="s">
        <v>53</v>
      </c>
      <c r="D44" s="127" t="s">
        <v>401</v>
      </c>
      <c r="E44" s="51" t="s">
        <v>73</v>
      </c>
      <c r="F44" s="127" t="s">
        <v>402</v>
      </c>
      <c r="G44" s="127" t="s">
        <v>403</v>
      </c>
      <c r="H44" s="127" t="s">
        <v>75</v>
      </c>
      <c r="I44" s="129">
        <v>7.6660000000000004</v>
      </c>
      <c r="J44" s="127" t="s">
        <v>74</v>
      </c>
      <c r="K44" s="127"/>
      <c r="L44" s="127"/>
      <c r="M44" s="127">
        <v>56</v>
      </c>
      <c r="N44" s="127">
        <v>0</v>
      </c>
      <c r="O44" s="127">
        <v>0</v>
      </c>
      <c r="P44" s="127">
        <v>56</v>
      </c>
      <c r="Q44" s="127">
        <v>0</v>
      </c>
      <c r="R44" s="127">
        <v>0</v>
      </c>
      <c r="S44" s="127">
        <v>0</v>
      </c>
      <c r="T44" s="127">
        <v>56</v>
      </c>
      <c r="U44" s="127">
        <v>0</v>
      </c>
      <c r="V44" s="127">
        <v>23</v>
      </c>
      <c r="W44" s="127"/>
      <c r="X44" s="128"/>
      <c r="Y44" s="127"/>
      <c r="Z44" s="127"/>
      <c r="AA44" s="127">
        <v>1</v>
      </c>
      <c r="AB44" s="61"/>
      <c r="AC44" s="61"/>
    </row>
    <row r="45" spans="1:29" s="62" customFormat="1" ht="75" x14ac:dyDescent="0.25">
      <c r="A45" s="127">
        <v>35</v>
      </c>
      <c r="B45" s="127" t="s">
        <v>71</v>
      </c>
      <c r="C45" s="127" t="s">
        <v>53</v>
      </c>
      <c r="D45" s="127" t="s">
        <v>398</v>
      </c>
      <c r="E45" s="127">
        <v>0.38</v>
      </c>
      <c r="F45" s="127" t="s">
        <v>404</v>
      </c>
      <c r="G45" s="127" t="s">
        <v>405</v>
      </c>
      <c r="H45" s="127" t="s">
        <v>75</v>
      </c>
      <c r="I45" s="129">
        <v>1</v>
      </c>
      <c r="J45" s="127" t="s">
        <v>74</v>
      </c>
      <c r="K45" s="127"/>
      <c r="L45" s="127"/>
      <c r="M45" s="127">
        <v>8</v>
      </c>
      <c r="N45" s="127">
        <v>0</v>
      </c>
      <c r="O45" s="127">
        <v>0</v>
      </c>
      <c r="P45" s="127">
        <v>8</v>
      </c>
      <c r="Q45" s="127">
        <v>0</v>
      </c>
      <c r="R45" s="127">
        <v>0</v>
      </c>
      <c r="S45" s="127">
        <v>0</v>
      </c>
      <c r="T45" s="127">
        <v>8</v>
      </c>
      <c r="U45" s="127">
        <v>0</v>
      </c>
      <c r="V45" s="127">
        <v>6</v>
      </c>
      <c r="W45" s="127"/>
      <c r="X45" s="128"/>
      <c r="Y45" s="127"/>
      <c r="Z45" s="127"/>
      <c r="AA45" s="127">
        <v>1</v>
      </c>
      <c r="AB45" s="61"/>
      <c r="AC45" s="61"/>
    </row>
    <row r="46" spans="1:29" s="62" customFormat="1" ht="75" x14ac:dyDescent="0.25">
      <c r="A46" s="127">
        <v>36</v>
      </c>
      <c r="B46" s="51" t="s">
        <v>47</v>
      </c>
      <c r="C46" s="51" t="s">
        <v>48</v>
      </c>
      <c r="D46" s="51" t="s">
        <v>406</v>
      </c>
      <c r="E46" s="51" t="s">
        <v>73</v>
      </c>
      <c r="F46" s="51" t="s">
        <v>407</v>
      </c>
      <c r="G46" s="51" t="s">
        <v>408</v>
      </c>
      <c r="H46" s="51" t="s">
        <v>45</v>
      </c>
      <c r="I46" s="51">
        <v>4.17</v>
      </c>
      <c r="J46" s="127" t="s">
        <v>74</v>
      </c>
      <c r="K46" s="51"/>
      <c r="L46" s="51"/>
      <c r="M46" s="51">
        <v>7</v>
      </c>
      <c r="N46" s="51">
        <v>0</v>
      </c>
      <c r="O46" s="51">
        <v>0</v>
      </c>
      <c r="P46" s="51">
        <v>7</v>
      </c>
      <c r="Q46" s="51">
        <v>0</v>
      </c>
      <c r="R46" s="51">
        <v>0</v>
      </c>
      <c r="S46" s="51">
        <v>0</v>
      </c>
      <c r="T46" s="51">
        <v>7</v>
      </c>
      <c r="U46" s="51">
        <v>0</v>
      </c>
      <c r="V46" s="51">
        <v>19</v>
      </c>
      <c r="W46" s="51"/>
      <c r="X46" s="60" t="s">
        <v>409</v>
      </c>
      <c r="Y46" s="51" t="s">
        <v>109</v>
      </c>
      <c r="Z46" s="51" t="s">
        <v>46</v>
      </c>
      <c r="AA46" s="51">
        <v>0</v>
      </c>
      <c r="AB46" s="61"/>
      <c r="AC46" s="61"/>
    </row>
    <row r="47" spans="1:29" s="62" customFormat="1" ht="75" x14ac:dyDescent="0.25">
      <c r="A47" s="51">
        <v>37</v>
      </c>
      <c r="B47" s="51" t="s">
        <v>410</v>
      </c>
      <c r="C47" s="51" t="s">
        <v>53</v>
      </c>
      <c r="D47" s="51" t="s">
        <v>411</v>
      </c>
      <c r="E47" s="51" t="s">
        <v>73</v>
      </c>
      <c r="F47" s="51" t="s">
        <v>412</v>
      </c>
      <c r="G47" s="60" t="s">
        <v>413</v>
      </c>
      <c r="H47" s="51" t="s">
        <v>45</v>
      </c>
      <c r="I47" s="52">
        <v>17</v>
      </c>
      <c r="J47" s="127" t="s">
        <v>74</v>
      </c>
      <c r="K47" s="51"/>
      <c r="L47" s="51"/>
      <c r="M47" s="51">
        <v>3</v>
      </c>
      <c r="N47" s="51">
        <v>0</v>
      </c>
      <c r="O47" s="51">
        <v>0</v>
      </c>
      <c r="P47" s="51">
        <v>3</v>
      </c>
      <c r="Q47" s="51">
        <v>0</v>
      </c>
      <c r="R47" s="51">
        <v>0</v>
      </c>
      <c r="S47" s="51">
        <v>0</v>
      </c>
      <c r="T47" s="51">
        <v>3</v>
      </c>
      <c r="U47" s="51">
        <v>0</v>
      </c>
      <c r="V47" s="51">
        <v>12</v>
      </c>
      <c r="W47" s="51"/>
      <c r="X47" s="60" t="s">
        <v>414</v>
      </c>
      <c r="Y47" s="51" t="s">
        <v>109</v>
      </c>
      <c r="Z47" s="51" t="s">
        <v>46</v>
      </c>
      <c r="AA47" s="51">
        <v>0</v>
      </c>
      <c r="AB47" s="61"/>
      <c r="AC47" s="61"/>
    </row>
    <row r="48" spans="1:29" s="62" customFormat="1" ht="75" x14ac:dyDescent="0.25">
      <c r="A48" s="127">
        <v>38</v>
      </c>
      <c r="B48" s="51" t="s">
        <v>160</v>
      </c>
      <c r="C48" s="51" t="s">
        <v>53</v>
      </c>
      <c r="D48" s="51" t="s">
        <v>415</v>
      </c>
      <c r="E48" s="51" t="s">
        <v>236</v>
      </c>
      <c r="F48" s="51" t="s">
        <v>416</v>
      </c>
      <c r="G48" s="51" t="s">
        <v>417</v>
      </c>
      <c r="H48" s="51" t="s">
        <v>45</v>
      </c>
      <c r="I48" s="51">
        <v>0.25</v>
      </c>
      <c r="J48" s="127" t="s">
        <v>74</v>
      </c>
      <c r="K48" s="51"/>
      <c r="L48" s="51"/>
      <c r="M48" s="51">
        <v>7</v>
      </c>
      <c r="N48" s="51">
        <v>0</v>
      </c>
      <c r="O48" s="51">
        <v>0</v>
      </c>
      <c r="P48" s="51">
        <v>7</v>
      </c>
      <c r="Q48" s="51">
        <v>0</v>
      </c>
      <c r="R48" s="51">
        <v>0</v>
      </c>
      <c r="S48" s="51">
        <v>7</v>
      </c>
      <c r="T48" s="51">
        <v>0</v>
      </c>
      <c r="U48" s="51">
        <v>0</v>
      </c>
      <c r="V48" s="51">
        <v>22</v>
      </c>
      <c r="W48" s="51"/>
      <c r="X48" s="60" t="s">
        <v>418</v>
      </c>
      <c r="Y48" s="51" t="s">
        <v>109</v>
      </c>
      <c r="Z48" s="51" t="s">
        <v>46</v>
      </c>
      <c r="AA48" s="51">
        <v>0</v>
      </c>
      <c r="AB48" s="61"/>
      <c r="AC48" s="61"/>
    </row>
    <row r="49" spans="1:29" s="62" customFormat="1" ht="75" x14ac:dyDescent="0.25">
      <c r="A49" s="127">
        <v>39</v>
      </c>
      <c r="B49" s="127" t="s">
        <v>71</v>
      </c>
      <c r="C49" s="127" t="s">
        <v>53</v>
      </c>
      <c r="D49" s="127" t="s">
        <v>401</v>
      </c>
      <c r="E49" s="51" t="s">
        <v>73</v>
      </c>
      <c r="F49" s="127" t="s">
        <v>419</v>
      </c>
      <c r="G49" s="127" t="s">
        <v>420</v>
      </c>
      <c r="H49" s="127" t="s">
        <v>75</v>
      </c>
      <c r="I49" s="129">
        <v>12.5</v>
      </c>
      <c r="J49" s="127" t="s">
        <v>74</v>
      </c>
      <c r="K49" s="127"/>
      <c r="L49" s="127"/>
      <c r="M49" s="127">
        <v>56</v>
      </c>
      <c r="N49" s="127">
        <v>0</v>
      </c>
      <c r="O49" s="127">
        <v>0</v>
      </c>
      <c r="P49" s="127">
        <v>56</v>
      </c>
      <c r="Q49" s="127">
        <v>0</v>
      </c>
      <c r="R49" s="127">
        <v>0</v>
      </c>
      <c r="S49" s="127">
        <v>0</v>
      </c>
      <c r="T49" s="127">
        <v>56</v>
      </c>
      <c r="U49" s="127">
        <v>0</v>
      </c>
      <c r="V49" s="127">
        <v>23</v>
      </c>
      <c r="W49" s="127"/>
      <c r="X49" s="128"/>
      <c r="Y49" s="127"/>
      <c r="Z49" s="127"/>
      <c r="AA49" s="127">
        <v>1</v>
      </c>
      <c r="AB49" s="61"/>
      <c r="AC49" s="61"/>
    </row>
    <row r="50" spans="1:29" s="62" customFormat="1" ht="75" x14ac:dyDescent="0.25">
      <c r="A50" s="51">
        <v>40</v>
      </c>
      <c r="B50" s="127" t="s">
        <v>71</v>
      </c>
      <c r="C50" s="127" t="s">
        <v>53</v>
      </c>
      <c r="D50" s="127" t="s">
        <v>421</v>
      </c>
      <c r="E50" s="127">
        <v>0.38</v>
      </c>
      <c r="F50" s="127" t="s">
        <v>422</v>
      </c>
      <c r="G50" s="127" t="s">
        <v>423</v>
      </c>
      <c r="H50" s="127" t="s">
        <v>75</v>
      </c>
      <c r="I50" s="129">
        <v>0.5</v>
      </c>
      <c r="J50" s="127" t="s">
        <v>74</v>
      </c>
      <c r="K50" s="127"/>
      <c r="L50" s="127"/>
      <c r="M50" s="127">
        <v>8</v>
      </c>
      <c r="N50" s="127">
        <v>0</v>
      </c>
      <c r="O50" s="127">
        <v>0</v>
      </c>
      <c r="P50" s="127">
        <v>8</v>
      </c>
      <c r="Q50" s="127">
        <v>0</v>
      </c>
      <c r="R50" s="127">
        <v>0</v>
      </c>
      <c r="S50" s="127">
        <v>0</v>
      </c>
      <c r="T50" s="127">
        <v>8</v>
      </c>
      <c r="U50" s="127">
        <v>0</v>
      </c>
      <c r="V50" s="127">
        <v>6</v>
      </c>
      <c r="W50" s="127"/>
      <c r="X50" s="128"/>
      <c r="Y50" s="127"/>
      <c r="Z50" s="127"/>
      <c r="AA50" s="127">
        <v>1</v>
      </c>
      <c r="AB50" s="61"/>
      <c r="AC50" s="61"/>
    </row>
    <row r="51" spans="1:29" s="62" customFormat="1" ht="75" x14ac:dyDescent="0.25">
      <c r="A51" s="127">
        <v>41</v>
      </c>
      <c r="B51" s="127" t="s">
        <v>71</v>
      </c>
      <c r="C51" s="127" t="s">
        <v>53</v>
      </c>
      <c r="D51" s="127" t="s">
        <v>401</v>
      </c>
      <c r="E51" s="51" t="s">
        <v>73</v>
      </c>
      <c r="F51" s="127" t="s">
        <v>424</v>
      </c>
      <c r="G51" s="127" t="s">
        <v>425</v>
      </c>
      <c r="H51" s="127" t="s">
        <v>75</v>
      </c>
      <c r="I51" s="129">
        <v>11.833</v>
      </c>
      <c r="J51" s="127" t="s">
        <v>74</v>
      </c>
      <c r="K51" s="127"/>
      <c r="L51" s="127"/>
      <c r="M51" s="127">
        <v>56</v>
      </c>
      <c r="N51" s="127">
        <v>0</v>
      </c>
      <c r="O51" s="127">
        <v>0</v>
      </c>
      <c r="P51" s="127">
        <v>56</v>
      </c>
      <c r="Q51" s="127">
        <v>0</v>
      </c>
      <c r="R51" s="127">
        <v>0</v>
      </c>
      <c r="S51" s="127">
        <v>0</v>
      </c>
      <c r="T51" s="127">
        <v>56</v>
      </c>
      <c r="U51" s="127">
        <v>0</v>
      </c>
      <c r="V51" s="127">
        <v>25</v>
      </c>
      <c r="W51" s="127"/>
      <c r="X51" s="128"/>
      <c r="Y51" s="127"/>
      <c r="Z51" s="127"/>
      <c r="AA51" s="127">
        <v>1</v>
      </c>
      <c r="AB51" s="61"/>
      <c r="AC51" s="61"/>
    </row>
    <row r="52" spans="1:29" s="62" customFormat="1" ht="75" x14ac:dyDescent="0.25">
      <c r="A52" s="127">
        <v>42</v>
      </c>
      <c r="B52" s="127" t="s">
        <v>71</v>
      </c>
      <c r="C52" s="127" t="s">
        <v>53</v>
      </c>
      <c r="D52" s="127" t="s">
        <v>426</v>
      </c>
      <c r="E52" s="127">
        <v>0.38</v>
      </c>
      <c r="F52" s="127" t="s">
        <v>427</v>
      </c>
      <c r="G52" s="127" t="s">
        <v>428</v>
      </c>
      <c r="H52" s="127" t="s">
        <v>75</v>
      </c>
      <c r="I52" s="129">
        <v>2.8330000000000002</v>
      </c>
      <c r="J52" s="127" t="s">
        <v>74</v>
      </c>
      <c r="K52" s="127"/>
      <c r="L52" s="127"/>
      <c r="M52" s="127">
        <v>8</v>
      </c>
      <c r="N52" s="127">
        <v>0</v>
      </c>
      <c r="O52" s="127">
        <v>0</v>
      </c>
      <c r="P52" s="127">
        <v>8</v>
      </c>
      <c r="Q52" s="127">
        <v>0</v>
      </c>
      <c r="R52" s="127">
        <v>0</v>
      </c>
      <c r="S52" s="127">
        <v>0</v>
      </c>
      <c r="T52" s="127">
        <v>8</v>
      </c>
      <c r="U52" s="127">
        <v>0</v>
      </c>
      <c r="V52" s="127">
        <v>12</v>
      </c>
      <c r="W52" s="127"/>
      <c r="X52" s="128"/>
      <c r="Y52" s="127"/>
      <c r="Z52" s="127"/>
      <c r="AA52" s="127">
        <v>1</v>
      </c>
      <c r="AB52" s="61"/>
      <c r="AC52" s="61"/>
    </row>
    <row r="53" spans="1:29" s="62" customFormat="1" ht="75" x14ac:dyDescent="0.25">
      <c r="A53" s="51">
        <v>43</v>
      </c>
      <c r="B53" s="127" t="s">
        <v>71</v>
      </c>
      <c r="C53" s="127" t="s">
        <v>53</v>
      </c>
      <c r="D53" s="127" t="s">
        <v>401</v>
      </c>
      <c r="E53" s="51" t="s">
        <v>73</v>
      </c>
      <c r="F53" s="127" t="s">
        <v>429</v>
      </c>
      <c r="G53" s="127" t="s">
        <v>430</v>
      </c>
      <c r="H53" s="127" t="s">
        <v>75</v>
      </c>
      <c r="I53" s="129">
        <v>5.6660000000000004</v>
      </c>
      <c r="J53" s="127" t="s">
        <v>74</v>
      </c>
      <c r="K53" s="127"/>
      <c r="L53" s="127"/>
      <c r="M53" s="127">
        <v>56</v>
      </c>
      <c r="N53" s="127">
        <v>0</v>
      </c>
      <c r="O53" s="127">
        <v>0</v>
      </c>
      <c r="P53" s="127">
        <v>56</v>
      </c>
      <c r="Q53" s="127">
        <v>0</v>
      </c>
      <c r="R53" s="127">
        <v>0</v>
      </c>
      <c r="S53" s="127">
        <v>0</v>
      </c>
      <c r="T53" s="127">
        <v>56</v>
      </c>
      <c r="U53" s="127">
        <v>0</v>
      </c>
      <c r="V53" s="127">
        <v>12</v>
      </c>
      <c r="W53" s="127"/>
      <c r="X53" s="128"/>
      <c r="Y53" s="127"/>
      <c r="Z53" s="127"/>
      <c r="AA53" s="127">
        <v>1</v>
      </c>
      <c r="AB53" s="61"/>
      <c r="AC53" s="61"/>
    </row>
    <row r="54" spans="1:29" s="62" customFormat="1" ht="75" x14ac:dyDescent="0.25">
      <c r="A54" s="127">
        <v>44</v>
      </c>
      <c r="B54" s="51" t="s">
        <v>71</v>
      </c>
      <c r="C54" s="51" t="s">
        <v>53</v>
      </c>
      <c r="D54" s="51" t="s">
        <v>284</v>
      </c>
      <c r="E54" s="51" t="s">
        <v>73</v>
      </c>
      <c r="F54" s="51" t="s">
        <v>431</v>
      </c>
      <c r="G54" s="51" t="s">
        <v>432</v>
      </c>
      <c r="H54" s="51" t="s">
        <v>45</v>
      </c>
      <c r="I54" s="51">
        <v>0.02</v>
      </c>
      <c r="J54" s="127" t="s">
        <v>74</v>
      </c>
      <c r="K54" s="51"/>
      <c r="L54" s="51"/>
      <c r="M54" s="51">
        <v>57</v>
      </c>
      <c r="N54" s="51">
        <v>0</v>
      </c>
      <c r="O54" s="51">
        <v>0</v>
      </c>
      <c r="P54" s="51">
        <v>57</v>
      </c>
      <c r="Q54" s="51">
        <v>0</v>
      </c>
      <c r="R54" s="51">
        <v>0</v>
      </c>
      <c r="S54" s="51">
        <v>0</v>
      </c>
      <c r="T54" s="51">
        <v>57</v>
      </c>
      <c r="U54" s="51">
        <v>0</v>
      </c>
      <c r="V54" s="51">
        <v>2</v>
      </c>
      <c r="W54" s="51"/>
      <c r="X54" s="60" t="s">
        <v>433</v>
      </c>
      <c r="Y54" s="51" t="s">
        <v>109</v>
      </c>
      <c r="Z54" s="51" t="s">
        <v>46</v>
      </c>
      <c r="AA54" s="51">
        <v>0</v>
      </c>
      <c r="AB54" s="61"/>
      <c r="AC54" s="61"/>
    </row>
    <row r="55" spans="1:29" s="100" customFormat="1" ht="75" x14ac:dyDescent="0.25">
      <c r="A55" s="122">
        <v>45</v>
      </c>
      <c r="B55" s="93" t="s">
        <v>47</v>
      </c>
      <c r="C55" s="93" t="s">
        <v>53</v>
      </c>
      <c r="D55" s="93" t="s">
        <v>54</v>
      </c>
      <c r="E55" s="93" t="s">
        <v>42</v>
      </c>
      <c r="F55" s="93" t="s">
        <v>434</v>
      </c>
      <c r="G55" s="94" t="s">
        <v>435</v>
      </c>
      <c r="H55" s="93" t="s">
        <v>45</v>
      </c>
      <c r="I55" s="93">
        <v>13.166</v>
      </c>
      <c r="J55" s="122" t="s">
        <v>74</v>
      </c>
      <c r="K55" s="93"/>
      <c r="L55" s="93"/>
      <c r="M55" s="93">
        <v>27</v>
      </c>
      <c r="N55" s="93">
        <v>0</v>
      </c>
      <c r="O55" s="93">
        <v>0</v>
      </c>
      <c r="P55" s="93">
        <v>27</v>
      </c>
      <c r="Q55" s="93">
        <v>0</v>
      </c>
      <c r="R55" s="93">
        <v>0</v>
      </c>
      <c r="S55" s="93">
        <v>27</v>
      </c>
      <c r="T55" s="93">
        <v>0</v>
      </c>
      <c r="U55" s="93">
        <v>0</v>
      </c>
      <c r="V55" s="93">
        <v>22</v>
      </c>
      <c r="W55" s="93"/>
      <c r="X55" s="94" t="s">
        <v>436</v>
      </c>
      <c r="Y55" s="93" t="s">
        <v>183</v>
      </c>
      <c r="Z55" s="93" t="s">
        <v>46</v>
      </c>
      <c r="AA55" s="93">
        <v>1</v>
      </c>
      <c r="AB55" s="99">
        <f>M55*I55</f>
        <v>355.48200000000003</v>
      </c>
      <c r="AC55" s="99"/>
    </row>
    <row r="56" spans="1:29" s="100" customFormat="1" ht="75" x14ac:dyDescent="0.25">
      <c r="A56" s="93">
        <v>46</v>
      </c>
      <c r="B56" s="93" t="s">
        <v>47</v>
      </c>
      <c r="C56" s="93" t="s">
        <v>53</v>
      </c>
      <c r="D56" s="93" t="s">
        <v>437</v>
      </c>
      <c r="E56" s="93" t="s">
        <v>50</v>
      </c>
      <c r="F56" s="93" t="s">
        <v>438</v>
      </c>
      <c r="G56" s="94" t="s">
        <v>439</v>
      </c>
      <c r="H56" s="93" t="s">
        <v>45</v>
      </c>
      <c r="I56" s="93">
        <v>1.7829999999999999</v>
      </c>
      <c r="J56" s="122" t="s">
        <v>74</v>
      </c>
      <c r="K56" s="93"/>
      <c r="L56" s="93"/>
      <c r="M56" s="93">
        <v>9</v>
      </c>
      <c r="N56" s="93">
        <v>0</v>
      </c>
      <c r="O56" s="93">
        <v>0</v>
      </c>
      <c r="P56" s="93">
        <v>9</v>
      </c>
      <c r="Q56" s="93">
        <v>0</v>
      </c>
      <c r="R56" s="93">
        <v>0</v>
      </c>
      <c r="S56" s="93">
        <v>0</v>
      </c>
      <c r="T56" s="93">
        <v>9</v>
      </c>
      <c r="U56" s="93">
        <v>0</v>
      </c>
      <c r="V56" s="93">
        <v>12</v>
      </c>
      <c r="W56" s="93"/>
      <c r="X56" s="94" t="s">
        <v>440</v>
      </c>
      <c r="Y56" s="93" t="s">
        <v>183</v>
      </c>
      <c r="Z56" s="93" t="s">
        <v>441</v>
      </c>
      <c r="AA56" s="93">
        <v>1</v>
      </c>
      <c r="AB56" s="99">
        <f>M56*I56</f>
        <v>16.047000000000001</v>
      </c>
      <c r="AC56" s="99"/>
    </row>
    <row r="57" spans="1:29" s="62" customFormat="1" ht="75" x14ac:dyDescent="0.25">
      <c r="A57" s="127">
        <v>47</v>
      </c>
      <c r="B57" s="51" t="s">
        <v>71</v>
      </c>
      <c r="C57" s="51" t="s">
        <v>53</v>
      </c>
      <c r="D57" s="51" t="s">
        <v>442</v>
      </c>
      <c r="E57" s="51" t="s">
        <v>73</v>
      </c>
      <c r="F57" s="51" t="s">
        <v>443</v>
      </c>
      <c r="G57" s="60" t="s">
        <v>444</v>
      </c>
      <c r="H57" s="51" t="s">
        <v>45</v>
      </c>
      <c r="I57" s="51">
        <v>4.3330000000000002</v>
      </c>
      <c r="J57" s="127" t="s">
        <v>74</v>
      </c>
      <c r="K57" s="51"/>
      <c r="L57" s="51"/>
      <c r="M57" s="51">
        <v>98</v>
      </c>
      <c r="N57" s="51">
        <v>0</v>
      </c>
      <c r="O57" s="51">
        <v>0</v>
      </c>
      <c r="P57" s="51">
        <v>98</v>
      </c>
      <c r="Q57" s="51">
        <v>0</v>
      </c>
      <c r="R57" s="51">
        <v>0</v>
      </c>
      <c r="S57" s="51">
        <v>0</v>
      </c>
      <c r="T57" s="51">
        <v>98</v>
      </c>
      <c r="U57" s="51">
        <v>0</v>
      </c>
      <c r="V57" s="51">
        <v>22</v>
      </c>
      <c r="W57" s="51"/>
      <c r="X57" s="60" t="s">
        <v>445</v>
      </c>
      <c r="Y57" s="51" t="s">
        <v>109</v>
      </c>
      <c r="Z57" s="51" t="s">
        <v>46</v>
      </c>
      <c r="AA57" s="51">
        <v>0</v>
      </c>
      <c r="AB57" s="61"/>
      <c r="AC57" s="61"/>
    </row>
    <row r="58" spans="1:29" s="100" customFormat="1" ht="75" x14ac:dyDescent="0.25">
      <c r="A58" s="122">
        <v>48</v>
      </c>
      <c r="B58" s="93" t="s">
        <v>71</v>
      </c>
      <c r="C58" s="93" t="s">
        <v>53</v>
      </c>
      <c r="D58" s="93" t="s">
        <v>446</v>
      </c>
      <c r="E58" s="93" t="s">
        <v>73</v>
      </c>
      <c r="F58" s="93" t="s">
        <v>447</v>
      </c>
      <c r="G58" s="94" t="s">
        <v>448</v>
      </c>
      <c r="H58" s="93" t="s">
        <v>45</v>
      </c>
      <c r="I58" s="134">
        <v>4</v>
      </c>
      <c r="J58" s="122" t="s">
        <v>74</v>
      </c>
      <c r="K58" s="93"/>
      <c r="L58" s="93"/>
      <c r="M58" s="93">
        <v>1</v>
      </c>
      <c r="N58" s="93">
        <v>0</v>
      </c>
      <c r="O58" s="93">
        <v>0</v>
      </c>
      <c r="P58" s="93">
        <v>1</v>
      </c>
      <c r="Q58" s="93">
        <v>0</v>
      </c>
      <c r="R58" s="93">
        <v>0</v>
      </c>
      <c r="S58" s="93">
        <v>0</v>
      </c>
      <c r="T58" s="93">
        <v>1</v>
      </c>
      <c r="U58" s="93">
        <v>0</v>
      </c>
      <c r="V58" s="93">
        <v>1</v>
      </c>
      <c r="W58" s="93"/>
      <c r="X58" s="94" t="s">
        <v>449</v>
      </c>
      <c r="Y58" s="93" t="s">
        <v>183</v>
      </c>
      <c r="Z58" s="93" t="s">
        <v>58</v>
      </c>
      <c r="AA58" s="93">
        <v>1</v>
      </c>
      <c r="AB58" s="99">
        <f>M58*I58</f>
        <v>4</v>
      </c>
      <c r="AC58" s="99"/>
    </row>
    <row r="59" spans="1:29" s="100" customFormat="1" ht="75" x14ac:dyDescent="0.25">
      <c r="A59" s="93">
        <v>49</v>
      </c>
      <c r="B59" s="93" t="s">
        <v>71</v>
      </c>
      <c r="C59" s="93" t="s">
        <v>53</v>
      </c>
      <c r="D59" s="93" t="s">
        <v>450</v>
      </c>
      <c r="E59" s="93" t="s">
        <v>50</v>
      </c>
      <c r="F59" s="93" t="s">
        <v>451</v>
      </c>
      <c r="G59" s="93" t="s">
        <v>452</v>
      </c>
      <c r="H59" s="93" t="s">
        <v>45</v>
      </c>
      <c r="I59" s="93">
        <v>0.56999999999999995</v>
      </c>
      <c r="J59" s="122" t="s">
        <v>74</v>
      </c>
      <c r="K59" s="93"/>
      <c r="L59" s="93"/>
      <c r="M59" s="93">
        <v>12</v>
      </c>
      <c r="N59" s="93">
        <v>0</v>
      </c>
      <c r="O59" s="93">
        <v>0</v>
      </c>
      <c r="P59" s="93">
        <v>12</v>
      </c>
      <c r="Q59" s="93">
        <v>0</v>
      </c>
      <c r="R59" s="93">
        <v>0</v>
      </c>
      <c r="S59" s="93">
        <v>0</v>
      </c>
      <c r="T59" s="93">
        <v>12</v>
      </c>
      <c r="U59" s="93">
        <v>0</v>
      </c>
      <c r="V59" s="93">
        <v>5</v>
      </c>
      <c r="W59" s="93"/>
      <c r="X59" s="94" t="s">
        <v>453</v>
      </c>
      <c r="Y59" s="93" t="s">
        <v>183</v>
      </c>
      <c r="Z59" s="93" t="s">
        <v>58</v>
      </c>
      <c r="AA59" s="93">
        <v>1</v>
      </c>
      <c r="AB59" s="99">
        <f>M59*I59</f>
        <v>6.84</v>
      </c>
      <c r="AC59" s="99"/>
    </row>
    <row r="60" spans="1:29" s="100" customFormat="1" ht="61.5" customHeight="1" x14ac:dyDescent="0.25">
      <c r="A60" s="122">
        <v>50</v>
      </c>
      <c r="B60" s="93" t="s">
        <v>47</v>
      </c>
      <c r="C60" s="93" t="s">
        <v>40</v>
      </c>
      <c r="D60" s="93" t="s">
        <v>203</v>
      </c>
      <c r="E60" s="93" t="s">
        <v>73</v>
      </c>
      <c r="F60" s="93" t="s">
        <v>454</v>
      </c>
      <c r="G60" s="94" t="s">
        <v>455</v>
      </c>
      <c r="H60" s="93" t="s">
        <v>45</v>
      </c>
      <c r="I60" s="134">
        <v>3.1</v>
      </c>
      <c r="J60" s="122" t="s">
        <v>74</v>
      </c>
      <c r="K60" s="93"/>
      <c r="L60" s="93"/>
      <c r="M60" s="93">
        <v>7</v>
      </c>
      <c r="N60" s="93">
        <v>0</v>
      </c>
      <c r="O60" s="93">
        <v>0</v>
      </c>
      <c r="P60" s="93">
        <v>7</v>
      </c>
      <c r="Q60" s="93">
        <v>0</v>
      </c>
      <c r="R60" s="93">
        <v>0</v>
      </c>
      <c r="S60" s="93">
        <v>7</v>
      </c>
      <c r="T60" s="93">
        <v>0</v>
      </c>
      <c r="U60" s="93">
        <v>0</v>
      </c>
      <c r="V60" s="93">
        <v>8</v>
      </c>
      <c r="W60" s="93"/>
      <c r="X60" s="94" t="s">
        <v>456</v>
      </c>
      <c r="Y60" s="93" t="s">
        <v>183</v>
      </c>
      <c r="Z60" s="93" t="s">
        <v>58</v>
      </c>
      <c r="AA60" s="93">
        <v>1</v>
      </c>
      <c r="AB60" s="99">
        <f>M60*I60</f>
        <v>21.7</v>
      </c>
      <c r="AC60" s="99"/>
    </row>
    <row r="61" spans="1:29" s="62" customFormat="1" x14ac:dyDescent="0.25">
      <c r="C61" s="131" t="s">
        <v>191</v>
      </c>
      <c r="D61" s="131">
        <v>10594</v>
      </c>
    </row>
    <row r="62" spans="1:29" s="62" customFormat="1" x14ac:dyDescent="0.25">
      <c r="M62" s="62">
        <f>M60+M59+M58+M56+M55+M36+M25+M23</f>
        <v>114</v>
      </c>
      <c r="AB62" s="62">
        <f>SUM(AB11:AB60)</f>
        <v>664.00100000000009</v>
      </c>
    </row>
    <row r="63" spans="1:29" s="62" customFormat="1" x14ac:dyDescent="0.25">
      <c r="M63" s="62">
        <f>M62/D61</f>
        <v>1.0760808004530867E-2</v>
      </c>
      <c r="Z63" s="62">
        <f>AB62/D61</f>
        <v>6.267708136681141E-2</v>
      </c>
    </row>
    <row r="64" spans="1:29" s="62" customFormat="1" x14ac:dyDescent="0.25">
      <c r="B64" s="62" t="s">
        <v>457</v>
      </c>
      <c r="M64" s="62">
        <f>M63+Май!M44</f>
        <v>9.6564092882763838E-2</v>
      </c>
      <c r="Z64" s="62">
        <f>Z63+Май!AB44</f>
        <v>0.27991042099301489</v>
      </c>
    </row>
    <row r="65" spans="2:28" s="62" customFormat="1" x14ac:dyDescent="0.25">
      <c r="B65" s="62" t="s">
        <v>458</v>
      </c>
    </row>
    <row r="66" spans="2:28" s="62" customFormat="1" x14ac:dyDescent="0.25"/>
    <row r="67" spans="2:28" s="62" customFormat="1" x14ac:dyDescent="0.25"/>
    <row r="68" spans="2:28" s="62" customFormat="1" x14ac:dyDescent="0.25"/>
    <row r="69" spans="2:28" s="62" customFormat="1" x14ac:dyDescent="0.25">
      <c r="M69" s="62">
        <f>M62+Май!M49</f>
        <v>1023</v>
      </c>
      <c r="AB69" s="62">
        <f>AB62+Май!AB49</f>
        <v>2965.3710000000001</v>
      </c>
    </row>
    <row r="70" spans="2:28" s="62" customFormat="1" x14ac:dyDescent="0.25"/>
    <row r="71" spans="2:28" s="62" customFormat="1" x14ac:dyDescent="0.25"/>
    <row r="72" spans="2:28" s="62" customFormat="1" x14ac:dyDescent="0.25"/>
    <row r="73" spans="2:28" s="62" customFormat="1" x14ac:dyDescent="0.25"/>
    <row r="74" spans="2:28" s="62" customFormat="1" x14ac:dyDescent="0.25"/>
    <row r="75" spans="2:28" s="62" customFormat="1" x14ac:dyDescent="0.25"/>
    <row r="76" spans="2:28" s="62" customFormat="1" x14ac:dyDescent="0.25"/>
    <row r="77" spans="2:28" s="62" customFormat="1" x14ac:dyDescent="0.25"/>
    <row r="78" spans="2:28" s="62" customFormat="1" x14ac:dyDescent="0.25"/>
    <row r="79" spans="2:28" s="62" customFormat="1" x14ac:dyDescent="0.25"/>
    <row r="80" spans="2:28" s="62" customFormat="1" x14ac:dyDescent="0.25"/>
    <row r="81" s="62" customFormat="1" x14ac:dyDescent="0.25"/>
    <row r="82" s="62" customFormat="1" x14ac:dyDescent="0.25"/>
    <row r="83" s="62" customFormat="1" x14ac:dyDescent="0.25"/>
    <row r="84" s="62" customFormat="1" x14ac:dyDescent="0.25"/>
    <row r="85" s="62" customFormat="1" x14ac:dyDescent="0.25"/>
    <row r="86" s="62" customFormat="1" x14ac:dyDescent="0.25"/>
    <row r="87" s="62" customFormat="1" x14ac:dyDescent="0.25"/>
    <row r="88" s="62" customFormat="1" x14ac:dyDescent="0.25"/>
    <row r="89" s="62" customFormat="1" x14ac:dyDescent="0.25"/>
    <row r="90" s="62" customFormat="1" x14ac:dyDescent="0.25"/>
    <row r="91" s="62" customFormat="1" x14ac:dyDescent="0.25"/>
    <row r="92" s="62" customFormat="1" x14ac:dyDescent="0.25"/>
    <row r="93" s="62" customFormat="1" x14ac:dyDescent="0.25"/>
    <row r="94" s="62" customFormat="1" x14ac:dyDescent="0.25"/>
    <row r="95" s="62" customFormat="1" x14ac:dyDescent="0.25"/>
    <row r="96" s="62" customFormat="1" x14ac:dyDescent="0.25"/>
    <row r="97" s="62" customFormat="1" x14ac:dyDescent="0.25"/>
    <row r="98" s="62" customFormat="1" x14ac:dyDescent="0.25"/>
    <row r="99" s="62" customFormat="1" x14ac:dyDescent="0.25"/>
    <row r="100" s="62" customFormat="1" x14ac:dyDescent="0.25"/>
    <row r="101" s="62" customFormat="1" x14ac:dyDescent="0.25"/>
    <row r="102" s="62" customFormat="1" x14ac:dyDescent="0.25"/>
    <row r="103" s="62" customFormat="1" x14ac:dyDescent="0.25"/>
    <row r="104" s="62" customFormat="1" x14ac:dyDescent="0.25"/>
    <row r="105" s="62" customFormat="1" x14ac:dyDescent="0.25"/>
    <row r="106" s="62" customFormat="1" x14ac:dyDescent="0.25"/>
    <row r="107" s="62" customFormat="1" x14ac:dyDescent="0.25"/>
    <row r="108" s="62" customFormat="1" x14ac:dyDescent="0.25"/>
    <row r="109" s="62" customFormat="1" x14ac:dyDescent="0.25"/>
    <row r="110" s="62" customFormat="1" x14ac:dyDescent="0.25"/>
    <row r="111" s="62" customFormat="1" x14ac:dyDescent="0.25"/>
    <row r="112" s="62" customFormat="1" x14ac:dyDescent="0.25"/>
    <row r="113" s="62" customFormat="1" x14ac:dyDescent="0.25"/>
    <row r="114" s="62" customFormat="1" x14ac:dyDescent="0.25"/>
    <row r="115" s="62" customFormat="1" x14ac:dyDescent="0.25"/>
    <row r="116" s="62" customFormat="1" x14ac:dyDescent="0.25"/>
    <row r="117" s="62" customFormat="1" x14ac:dyDescent="0.25"/>
    <row r="118" s="62" customFormat="1" x14ac:dyDescent="0.25"/>
    <row r="119" s="62" customFormat="1" x14ac:dyDescent="0.25"/>
    <row r="120" s="62" customFormat="1" x14ac:dyDescent="0.25"/>
    <row r="121" s="62" customFormat="1" x14ac:dyDescent="0.25"/>
    <row r="122" s="62" customFormat="1" x14ac:dyDescent="0.25"/>
    <row r="123" s="62" customFormat="1" x14ac:dyDescent="0.25"/>
    <row r="124" s="62" customFormat="1" x14ac:dyDescent="0.25"/>
    <row r="125" s="62" customFormat="1" x14ac:dyDescent="0.25"/>
    <row r="126" s="62" customFormat="1" x14ac:dyDescent="0.25"/>
    <row r="127" s="62" customFormat="1" x14ac:dyDescent="0.25"/>
    <row r="128" s="62" customFormat="1" x14ac:dyDescent="0.25"/>
    <row r="129" s="62" customFormat="1" x14ac:dyDescent="0.25"/>
    <row r="130" s="62" customFormat="1" x14ac:dyDescent="0.25"/>
    <row r="131" s="62" customFormat="1" x14ac:dyDescent="0.25"/>
    <row r="132" s="62" customFormat="1" x14ac:dyDescent="0.25"/>
    <row r="133" s="62" customFormat="1" x14ac:dyDescent="0.25"/>
    <row r="134" s="62" customFormat="1" x14ac:dyDescent="0.25"/>
    <row r="135" s="62" customFormat="1" x14ac:dyDescent="0.25"/>
    <row r="136" s="62" customFormat="1" x14ac:dyDescent="0.25"/>
    <row r="137" s="62" customFormat="1" x14ac:dyDescent="0.25"/>
    <row r="138" s="62" customFormat="1" x14ac:dyDescent="0.25"/>
    <row r="139" s="62" customFormat="1" x14ac:dyDescent="0.25"/>
    <row r="140" s="62" customFormat="1" x14ac:dyDescent="0.25"/>
    <row r="141" s="62" customFormat="1" x14ac:dyDescent="0.25"/>
    <row r="142" s="62" customFormat="1" x14ac:dyDescent="0.25"/>
    <row r="143" s="62" customFormat="1" x14ac:dyDescent="0.25"/>
    <row r="144" s="62" customFormat="1" x14ac:dyDescent="0.25"/>
    <row r="145" s="62" customFormat="1" x14ac:dyDescent="0.25"/>
    <row r="146" s="62" customFormat="1" x14ac:dyDescent="0.25"/>
    <row r="147" s="62" customFormat="1" x14ac:dyDescent="0.25"/>
    <row r="148" s="62" customFormat="1" x14ac:dyDescent="0.25"/>
    <row r="149" s="62" customFormat="1" x14ac:dyDescent="0.25"/>
    <row r="150" s="62" customFormat="1" x14ac:dyDescent="0.25"/>
    <row r="151" s="62" customFormat="1" x14ac:dyDescent="0.25"/>
    <row r="152" s="62" customFormat="1" x14ac:dyDescent="0.25"/>
    <row r="153" s="62" customFormat="1" x14ac:dyDescent="0.25"/>
    <row r="154" s="62" customFormat="1" x14ac:dyDescent="0.25"/>
    <row r="155" s="62" customFormat="1" x14ac:dyDescent="0.25"/>
    <row r="156" s="62" customFormat="1" x14ac:dyDescent="0.25"/>
    <row r="157" s="62" customFormat="1" x14ac:dyDescent="0.25"/>
    <row r="158" s="62" customFormat="1" x14ac:dyDescent="0.25"/>
    <row r="159" s="62" customFormat="1" x14ac:dyDescent="0.25"/>
    <row r="160" s="62" customFormat="1" x14ac:dyDescent="0.25"/>
    <row r="161" s="62" customFormat="1" x14ac:dyDescent="0.25"/>
    <row r="162" s="62" customFormat="1" x14ac:dyDescent="0.25"/>
    <row r="163" s="62" customFormat="1" x14ac:dyDescent="0.25"/>
    <row r="164" s="62" customFormat="1" x14ac:dyDescent="0.25"/>
    <row r="165" s="62" customFormat="1" x14ac:dyDescent="0.25"/>
    <row r="166" s="62" customFormat="1" x14ac:dyDescent="0.25"/>
    <row r="167" s="62" customFormat="1" x14ac:dyDescent="0.25"/>
    <row r="168" s="62" customFormat="1" x14ac:dyDescent="0.25"/>
    <row r="169" s="62" customFormat="1" x14ac:dyDescent="0.25"/>
    <row r="170" s="62" customFormat="1" x14ac:dyDescent="0.25"/>
    <row r="171" s="62" customFormat="1" x14ac:dyDescent="0.25"/>
    <row r="172" s="62" customFormat="1" x14ac:dyDescent="0.25"/>
    <row r="173" s="62" customFormat="1" x14ac:dyDescent="0.25"/>
    <row r="174" s="62" customFormat="1" x14ac:dyDescent="0.25"/>
    <row r="175" s="62" customFormat="1" x14ac:dyDescent="0.25"/>
    <row r="176" s="62" customFormat="1" x14ac:dyDescent="0.25"/>
    <row r="177" s="62" customFormat="1" x14ac:dyDescent="0.25"/>
    <row r="178" s="62" customFormat="1" x14ac:dyDescent="0.25"/>
    <row r="179" s="62" customFormat="1" x14ac:dyDescent="0.25"/>
    <row r="180" s="62" customFormat="1" x14ac:dyDescent="0.25"/>
    <row r="181" s="62" customFormat="1" x14ac:dyDescent="0.25"/>
    <row r="182" s="62" customFormat="1" x14ac:dyDescent="0.25"/>
    <row r="183" s="62" customFormat="1" x14ac:dyDescent="0.25"/>
    <row r="184" s="62" customFormat="1" x14ac:dyDescent="0.25"/>
    <row r="185" s="62" customFormat="1" x14ac:dyDescent="0.25"/>
    <row r="186" s="62" customFormat="1" x14ac:dyDescent="0.25"/>
    <row r="187" s="62" customFormat="1" x14ac:dyDescent="0.25"/>
    <row r="188" s="62" customFormat="1" x14ac:dyDescent="0.25"/>
    <row r="189" s="62" customFormat="1" x14ac:dyDescent="0.25"/>
    <row r="190" s="62" customFormat="1" x14ac:dyDescent="0.25"/>
    <row r="191" s="62" customFormat="1" x14ac:dyDescent="0.25"/>
    <row r="192" s="62" customFormat="1" x14ac:dyDescent="0.25"/>
    <row r="193" s="62" customFormat="1" x14ac:dyDescent="0.25"/>
    <row r="194" s="62" customFormat="1" x14ac:dyDescent="0.25"/>
    <row r="195" s="62" customFormat="1" x14ac:dyDescent="0.25"/>
    <row r="196" s="62" customFormat="1" x14ac:dyDescent="0.25"/>
    <row r="197" s="62" customFormat="1" x14ac:dyDescent="0.25"/>
    <row r="198" s="62" customFormat="1" x14ac:dyDescent="0.25"/>
    <row r="199" s="62" customFormat="1" x14ac:dyDescent="0.25"/>
    <row r="200" s="62" customFormat="1" x14ac:dyDescent="0.25"/>
    <row r="201" s="62" customFormat="1" x14ac:dyDescent="0.25"/>
    <row r="202" s="62" customFormat="1" x14ac:dyDescent="0.25"/>
    <row r="203" s="62" customFormat="1" x14ac:dyDescent="0.25"/>
    <row r="204" s="62" customFormat="1" x14ac:dyDescent="0.25"/>
    <row r="205" s="62" customFormat="1" x14ac:dyDescent="0.25"/>
    <row r="206" s="62" customFormat="1" x14ac:dyDescent="0.25"/>
    <row r="207" s="62" customFormat="1" x14ac:dyDescent="0.25"/>
    <row r="208" s="62" customFormat="1" x14ac:dyDescent="0.25"/>
    <row r="209" s="62" customFormat="1" x14ac:dyDescent="0.25"/>
    <row r="210" s="62" customFormat="1" x14ac:dyDescent="0.25"/>
    <row r="211" s="62" customFormat="1" x14ac:dyDescent="0.25"/>
    <row r="212" s="62" customFormat="1" x14ac:dyDescent="0.25"/>
    <row r="213" s="62" customFormat="1" x14ac:dyDescent="0.25"/>
    <row r="214" s="62" customFormat="1" x14ac:dyDescent="0.25"/>
    <row r="215" s="62" customFormat="1" x14ac:dyDescent="0.25"/>
    <row r="216" s="62" customFormat="1" x14ac:dyDescent="0.25"/>
    <row r="217" s="62" customFormat="1" x14ac:dyDescent="0.25"/>
    <row r="218" s="62" customFormat="1" x14ac:dyDescent="0.25"/>
    <row r="219" s="62" customFormat="1" x14ac:dyDescent="0.25"/>
    <row r="220" s="62" customFormat="1" x14ac:dyDescent="0.25"/>
    <row r="221" s="62" customFormat="1" x14ac:dyDescent="0.25"/>
    <row r="222" s="62" customFormat="1" x14ac:dyDescent="0.25"/>
    <row r="223" s="62" customFormat="1" x14ac:dyDescent="0.25"/>
    <row r="224" s="62" customFormat="1" x14ac:dyDescent="0.25"/>
    <row r="225" s="62" customFormat="1" x14ac:dyDescent="0.25"/>
    <row r="226" s="62" customFormat="1" x14ac:dyDescent="0.25"/>
    <row r="227" s="62" customFormat="1" x14ac:dyDescent="0.25"/>
    <row r="228" s="62" customFormat="1" x14ac:dyDescent="0.25"/>
    <row r="229" s="62" customFormat="1" x14ac:dyDescent="0.25"/>
    <row r="230" s="62" customFormat="1" x14ac:dyDescent="0.25"/>
    <row r="231" s="62" customFormat="1" x14ac:dyDescent="0.25"/>
    <row r="232" s="62" customFormat="1" x14ac:dyDescent="0.25"/>
    <row r="233" s="62" customFormat="1" x14ac:dyDescent="0.25"/>
    <row r="234" s="62" customFormat="1" x14ac:dyDescent="0.25"/>
    <row r="235" s="62" customFormat="1" x14ac:dyDescent="0.25"/>
    <row r="236" s="62" customFormat="1" x14ac:dyDescent="0.25"/>
    <row r="237" s="62" customFormat="1" x14ac:dyDescent="0.25"/>
    <row r="238" s="62" customFormat="1" x14ac:dyDescent="0.25"/>
    <row r="239" s="62" customFormat="1" x14ac:dyDescent="0.25"/>
    <row r="240" s="62" customFormat="1" x14ac:dyDescent="0.25"/>
    <row r="241" s="62" customFormat="1" x14ac:dyDescent="0.25"/>
    <row r="242" s="62" customFormat="1" x14ac:dyDescent="0.25"/>
    <row r="243" s="62" customFormat="1" x14ac:dyDescent="0.25"/>
    <row r="244" s="62" customFormat="1" x14ac:dyDescent="0.25"/>
    <row r="245" s="62" customFormat="1" x14ac:dyDescent="0.25"/>
    <row r="246" s="62" customFormat="1" x14ac:dyDescent="0.25"/>
    <row r="247" s="62" customFormat="1" x14ac:dyDescent="0.25"/>
    <row r="248" s="62" customFormat="1" x14ac:dyDescent="0.25"/>
    <row r="249" s="62" customFormat="1" x14ac:dyDescent="0.25"/>
    <row r="250" s="62" customFormat="1" x14ac:dyDescent="0.25"/>
    <row r="251" s="62" customFormat="1" x14ac:dyDescent="0.25"/>
    <row r="252" s="62" customFormat="1" x14ac:dyDescent="0.25"/>
    <row r="253" s="62" customFormat="1" x14ac:dyDescent="0.25"/>
    <row r="254" s="62" customFormat="1" x14ac:dyDescent="0.25"/>
    <row r="255" s="62" customFormat="1" x14ac:dyDescent="0.25"/>
    <row r="256" s="62" customFormat="1" x14ac:dyDescent="0.25"/>
    <row r="257" s="62" customFormat="1" x14ac:dyDescent="0.25"/>
    <row r="258" s="62" customFormat="1" x14ac:dyDescent="0.25"/>
    <row r="259" s="62" customFormat="1" x14ac:dyDescent="0.25"/>
    <row r="260" s="62" customFormat="1" x14ac:dyDescent="0.25"/>
    <row r="261" s="62" customFormat="1" x14ac:dyDescent="0.25"/>
    <row r="262" s="62" customFormat="1" x14ac:dyDescent="0.25"/>
    <row r="263" s="62" customFormat="1" x14ac:dyDescent="0.25"/>
    <row r="264" s="62" customFormat="1" x14ac:dyDescent="0.25"/>
    <row r="265" s="62" customFormat="1" x14ac:dyDescent="0.25"/>
    <row r="266" s="62" customFormat="1" x14ac:dyDescent="0.25"/>
    <row r="267" s="62" customFormat="1" x14ac:dyDescent="0.25"/>
    <row r="268" s="62" customFormat="1" x14ac:dyDescent="0.25"/>
    <row r="269" s="62" customFormat="1" x14ac:dyDescent="0.25"/>
    <row r="270" s="62" customFormat="1" x14ac:dyDescent="0.25"/>
    <row r="271" s="62" customFormat="1" x14ac:dyDescent="0.25"/>
    <row r="272" s="62" customFormat="1" x14ac:dyDescent="0.25"/>
    <row r="273" s="62" customFormat="1" x14ac:dyDescent="0.25"/>
    <row r="274" s="62" customFormat="1" x14ac:dyDescent="0.25"/>
    <row r="275" s="62" customFormat="1" x14ac:dyDescent="0.25"/>
    <row r="276" s="62" customFormat="1" x14ac:dyDescent="0.25"/>
    <row r="277" s="62" customFormat="1" x14ac:dyDescent="0.25"/>
    <row r="278" s="62" customFormat="1" x14ac:dyDescent="0.25"/>
    <row r="279" s="62" customFormat="1" x14ac:dyDescent="0.25"/>
    <row r="280" s="62" customFormat="1" x14ac:dyDescent="0.25"/>
    <row r="281" s="62" customFormat="1" x14ac:dyDescent="0.25"/>
    <row r="282" s="62" customFormat="1" x14ac:dyDescent="0.25"/>
    <row r="283" s="62" customFormat="1" x14ac:dyDescent="0.25"/>
    <row r="284" s="62" customFormat="1" x14ac:dyDescent="0.25"/>
    <row r="285" s="62" customFormat="1" x14ac:dyDescent="0.25"/>
    <row r="286" s="62" customFormat="1" x14ac:dyDescent="0.25"/>
    <row r="287" s="62" customFormat="1" x14ac:dyDescent="0.25"/>
    <row r="288" s="62" customFormat="1" x14ac:dyDescent="0.25"/>
    <row r="289" s="62" customFormat="1" x14ac:dyDescent="0.25"/>
    <row r="290" s="62" customFormat="1" x14ac:dyDescent="0.25"/>
    <row r="291" s="62" customFormat="1" x14ac:dyDescent="0.25"/>
    <row r="292" s="62" customFormat="1" x14ac:dyDescent="0.25"/>
    <row r="293" s="62" customFormat="1" x14ac:dyDescent="0.25"/>
    <row r="294" s="62" customFormat="1" x14ac:dyDescent="0.25"/>
    <row r="295" s="62" customFormat="1" x14ac:dyDescent="0.25"/>
    <row r="296" s="62" customFormat="1" x14ac:dyDescent="0.25"/>
    <row r="297" s="62" customFormat="1" x14ac:dyDescent="0.25"/>
    <row r="298" s="62" customFormat="1" x14ac:dyDescent="0.25"/>
    <row r="299" s="62" customFormat="1" x14ac:dyDescent="0.25"/>
    <row r="300" s="62" customFormat="1" x14ac:dyDescent="0.25"/>
    <row r="301" s="62" customFormat="1" x14ac:dyDescent="0.25"/>
    <row r="302" s="62" customFormat="1" x14ac:dyDescent="0.25"/>
    <row r="303" s="62" customFormat="1" x14ac:dyDescent="0.25"/>
    <row r="304" s="62" customFormat="1" x14ac:dyDescent="0.25"/>
    <row r="305" s="62" customFormat="1" x14ac:dyDescent="0.25"/>
    <row r="306" s="62" customFormat="1" x14ac:dyDescent="0.25"/>
    <row r="307" s="62" customFormat="1" x14ac:dyDescent="0.25"/>
    <row r="308" s="62" customFormat="1" x14ac:dyDescent="0.25"/>
    <row r="309" s="62" customFormat="1" x14ac:dyDescent="0.25"/>
    <row r="310" s="62" customFormat="1" x14ac:dyDescent="0.25"/>
    <row r="311" s="62" customFormat="1" x14ac:dyDescent="0.25"/>
    <row r="312" s="62" customFormat="1" x14ac:dyDescent="0.25"/>
    <row r="313" s="62" customFormat="1" x14ac:dyDescent="0.25"/>
    <row r="314" s="62" customFormat="1" x14ac:dyDescent="0.25"/>
    <row r="315" s="62" customFormat="1" x14ac:dyDescent="0.25"/>
    <row r="316" s="62" customFormat="1" x14ac:dyDescent="0.25"/>
    <row r="317" s="62" customFormat="1" x14ac:dyDescent="0.25"/>
    <row r="318" s="62" customFormat="1" x14ac:dyDescent="0.25"/>
    <row r="319" s="62" customFormat="1" x14ac:dyDescent="0.25"/>
    <row r="320" s="62" customFormat="1" x14ac:dyDescent="0.25"/>
    <row r="321" s="62" customFormat="1" x14ac:dyDescent="0.25"/>
    <row r="322" s="62" customFormat="1" x14ac:dyDescent="0.25"/>
    <row r="323" s="62" customFormat="1" x14ac:dyDescent="0.25"/>
    <row r="324" s="62" customFormat="1" x14ac:dyDescent="0.25"/>
    <row r="325" s="62" customFormat="1" x14ac:dyDescent="0.25"/>
    <row r="326" s="62" customFormat="1" x14ac:dyDescent="0.25"/>
    <row r="327" s="62" customFormat="1" x14ac:dyDescent="0.25"/>
    <row r="328" s="62" customFormat="1" x14ac:dyDescent="0.25"/>
    <row r="329" s="62" customFormat="1" x14ac:dyDescent="0.25"/>
    <row r="330" s="62" customFormat="1" x14ac:dyDescent="0.25"/>
    <row r="331" s="62" customFormat="1" x14ac:dyDescent="0.25"/>
    <row r="332" s="62" customFormat="1" x14ac:dyDescent="0.25"/>
    <row r="333" s="62" customFormat="1" x14ac:dyDescent="0.25"/>
    <row r="334" s="62" customFormat="1" x14ac:dyDescent="0.25"/>
    <row r="335" s="62" customFormat="1" x14ac:dyDescent="0.25"/>
    <row r="336" s="62" customFormat="1" x14ac:dyDescent="0.25"/>
    <row r="337" s="62" customFormat="1" x14ac:dyDescent="0.25"/>
    <row r="338" s="62" customFormat="1" x14ac:dyDescent="0.25"/>
    <row r="339" s="62" customFormat="1" x14ac:dyDescent="0.25"/>
    <row r="340" s="62" customFormat="1" x14ac:dyDescent="0.25"/>
    <row r="341" s="62" customFormat="1" x14ac:dyDescent="0.25"/>
    <row r="342" s="62" customFormat="1" x14ac:dyDescent="0.25"/>
    <row r="343" s="62" customFormat="1" x14ac:dyDescent="0.25"/>
    <row r="344" s="62" customFormat="1" x14ac:dyDescent="0.25"/>
    <row r="345" s="62" customFormat="1" x14ac:dyDescent="0.25"/>
    <row r="346" s="62" customFormat="1" x14ac:dyDescent="0.25"/>
    <row r="347" s="62" customFormat="1" x14ac:dyDescent="0.25"/>
    <row r="348" s="62" customFormat="1" x14ac:dyDescent="0.25"/>
    <row r="349" s="62" customFormat="1" x14ac:dyDescent="0.25"/>
    <row r="350" s="62" customFormat="1" x14ac:dyDescent="0.25"/>
    <row r="351" s="62" customFormat="1" x14ac:dyDescent="0.25"/>
    <row r="352" s="62" customFormat="1" x14ac:dyDescent="0.25"/>
    <row r="353" s="62" customFormat="1" x14ac:dyDescent="0.25"/>
    <row r="354" s="62" customFormat="1" x14ac:dyDescent="0.25"/>
    <row r="355" s="62" customFormat="1" x14ac:dyDescent="0.25"/>
    <row r="356" s="62" customFormat="1" x14ac:dyDescent="0.25"/>
    <row r="357" s="62" customFormat="1" x14ac:dyDescent="0.25"/>
    <row r="358" s="62" customFormat="1" x14ac:dyDescent="0.25"/>
    <row r="359" s="62" customFormat="1" x14ac:dyDescent="0.25"/>
    <row r="360" s="62" customFormat="1" x14ac:dyDescent="0.25"/>
    <row r="361" s="62" customFormat="1" x14ac:dyDescent="0.25"/>
    <row r="362" s="62" customFormat="1" x14ac:dyDescent="0.25"/>
    <row r="363" s="62" customFormat="1" x14ac:dyDescent="0.25"/>
    <row r="364" s="62" customFormat="1" x14ac:dyDescent="0.25"/>
    <row r="365" s="62" customFormat="1" x14ac:dyDescent="0.25"/>
    <row r="366" s="62" customFormat="1" x14ac:dyDescent="0.25"/>
    <row r="367" s="62" customFormat="1" x14ac:dyDescent="0.25"/>
    <row r="368" s="62" customFormat="1" x14ac:dyDescent="0.25"/>
    <row r="369" s="62" customFormat="1" x14ac:dyDescent="0.25"/>
    <row r="370" s="62" customFormat="1" x14ac:dyDescent="0.25"/>
    <row r="371" s="62" customFormat="1" x14ac:dyDescent="0.25"/>
    <row r="372" s="62" customFormat="1" x14ac:dyDescent="0.25"/>
    <row r="373" s="62" customFormat="1" x14ac:dyDescent="0.25"/>
    <row r="374" s="62" customFormat="1" x14ac:dyDescent="0.25"/>
    <row r="375" s="62" customFormat="1" x14ac:dyDescent="0.25"/>
    <row r="376" s="62" customFormat="1" x14ac:dyDescent="0.25"/>
    <row r="377" s="62" customFormat="1" x14ac:dyDescent="0.25"/>
    <row r="378" s="62" customFormat="1" x14ac:dyDescent="0.25"/>
    <row r="379" s="62" customFormat="1" x14ac:dyDescent="0.25"/>
    <row r="380" s="62" customFormat="1" x14ac:dyDescent="0.25"/>
    <row r="381" s="62" customFormat="1" x14ac:dyDescent="0.25"/>
    <row r="382" s="62" customFormat="1" x14ac:dyDescent="0.25"/>
    <row r="383" s="62" customFormat="1" x14ac:dyDescent="0.25"/>
    <row r="384" s="62" customFormat="1" x14ac:dyDescent="0.25"/>
    <row r="385" s="62" customFormat="1" x14ac:dyDescent="0.25"/>
    <row r="386" s="62" customFormat="1" x14ac:dyDescent="0.25"/>
    <row r="387" s="62" customFormat="1" x14ac:dyDescent="0.25"/>
    <row r="388" s="62" customFormat="1" x14ac:dyDescent="0.25"/>
    <row r="389" s="62" customFormat="1" x14ac:dyDescent="0.25"/>
    <row r="390" s="62" customFormat="1" x14ac:dyDescent="0.25"/>
    <row r="391" s="62" customFormat="1" x14ac:dyDescent="0.25"/>
    <row r="392" s="62" customFormat="1" x14ac:dyDescent="0.25"/>
    <row r="393" s="62" customFormat="1" x14ac:dyDescent="0.25"/>
    <row r="394" s="62" customFormat="1" x14ac:dyDescent="0.25"/>
    <row r="395" s="62" customFormat="1" x14ac:dyDescent="0.25"/>
    <row r="396" s="62" customFormat="1" x14ac:dyDescent="0.25"/>
    <row r="397" s="62" customFormat="1" x14ac:dyDescent="0.25"/>
    <row r="398" s="62" customFormat="1" x14ac:dyDescent="0.25"/>
    <row r="399" s="62" customFormat="1" x14ac:dyDescent="0.25"/>
    <row r="400" s="62" customFormat="1" x14ac:dyDescent="0.25"/>
    <row r="401" s="62" customFormat="1" x14ac:dyDescent="0.25"/>
    <row r="402" s="62" customFormat="1" x14ac:dyDescent="0.25"/>
    <row r="403" s="62" customFormat="1" x14ac:dyDescent="0.25"/>
    <row r="404" s="62" customFormat="1" x14ac:dyDescent="0.25"/>
    <row r="405" s="62" customFormat="1" x14ac:dyDescent="0.25"/>
    <row r="406" s="62" customFormat="1" x14ac:dyDescent="0.25"/>
    <row r="407" s="62" customFormat="1" x14ac:dyDescent="0.25"/>
    <row r="408" s="62" customFormat="1" x14ac:dyDescent="0.25"/>
    <row r="409" s="62" customFormat="1" x14ac:dyDescent="0.25"/>
    <row r="410" s="62" customFormat="1" x14ac:dyDescent="0.25"/>
    <row r="411" s="62" customFormat="1" x14ac:dyDescent="0.25"/>
    <row r="412" s="62" customFormat="1" x14ac:dyDescent="0.25"/>
    <row r="413" s="62" customFormat="1" x14ac:dyDescent="0.25"/>
    <row r="414" s="62" customFormat="1" x14ac:dyDescent="0.25"/>
    <row r="415" s="62" customFormat="1" x14ac:dyDescent="0.25"/>
    <row r="416" s="62" customFormat="1" x14ac:dyDescent="0.25"/>
    <row r="417" s="62" customFormat="1" x14ac:dyDescent="0.25"/>
    <row r="418" s="62" customFormat="1" x14ac:dyDescent="0.25"/>
    <row r="419" s="62" customFormat="1" x14ac:dyDescent="0.25"/>
    <row r="420" s="62" customFormat="1" x14ac:dyDescent="0.25"/>
    <row r="421" s="62" customFormat="1" x14ac:dyDescent="0.25"/>
    <row r="422" s="62" customFormat="1" x14ac:dyDescent="0.25"/>
    <row r="423" s="62" customFormat="1" x14ac:dyDescent="0.25"/>
    <row r="424" s="62" customFormat="1" x14ac:dyDescent="0.25"/>
    <row r="425" s="62" customFormat="1" x14ac:dyDescent="0.25"/>
    <row r="426" s="62" customFormat="1" x14ac:dyDescent="0.25"/>
    <row r="427" s="62" customFormat="1" x14ac:dyDescent="0.25"/>
    <row r="428" s="62" customFormat="1" x14ac:dyDescent="0.25"/>
    <row r="429" s="62" customFormat="1" x14ac:dyDescent="0.25"/>
    <row r="430" s="62" customFormat="1" x14ac:dyDescent="0.25"/>
    <row r="431" s="62" customFormat="1" x14ac:dyDescent="0.25"/>
    <row r="432" s="62" customFormat="1" x14ac:dyDescent="0.25"/>
    <row r="433" s="62" customFormat="1" x14ac:dyDescent="0.25"/>
    <row r="434" s="62" customFormat="1" x14ac:dyDescent="0.25"/>
    <row r="435" s="62" customFormat="1" x14ac:dyDescent="0.25"/>
    <row r="436" s="62" customFormat="1" x14ac:dyDescent="0.25"/>
    <row r="437" s="62" customFormat="1" x14ac:dyDescent="0.25"/>
    <row r="438" s="62" customFormat="1" x14ac:dyDescent="0.25"/>
    <row r="439" s="62" customFormat="1" x14ac:dyDescent="0.25"/>
    <row r="440" s="62" customFormat="1" x14ac:dyDescent="0.25"/>
    <row r="441" s="62" customFormat="1" x14ac:dyDescent="0.25"/>
    <row r="442" s="62" customFormat="1" x14ac:dyDescent="0.25"/>
    <row r="443" s="62" customFormat="1" x14ac:dyDescent="0.25"/>
    <row r="444" s="62" customFormat="1" x14ac:dyDescent="0.25"/>
    <row r="445" s="62" customFormat="1" x14ac:dyDescent="0.25"/>
    <row r="446" s="62" customFormat="1" x14ac:dyDescent="0.25"/>
    <row r="447" s="62" customFormat="1" x14ac:dyDescent="0.25"/>
    <row r="448" s="62" customFormat="1" x14ac:dyDescent="0.25"/>
    <row r="449" s="62" customFormat="1" x14ac:dyDescent="0.25"/>
    <row r="450" s="62" customFormat="1" x14ac:dyDescent="0.25"/>
    <row r="451" s="62" customFormat="1" x14ac:dyDescent="0.25"/>
    <row r="452" s="62" customFormat="1" x14ac:dyDescent="0.25"/>
    <row r="453" s="62" customFormat="1" x14ac:dyDescent="0.25"/>
    <row r="454" s="62" customFormat="1" x14ac:dyDescent="0.25"/>
    <row r="455" s="62" customFormat="1" x14ac:dyDescent="0.25"/>
    <row r="456" s="62" customFormat="1" x14ac:dyDescent="0.25"/>
    <row r="457" s="62" customFormat="1" x14ac:dyDescent="0.25"/>
    <row r="458" s="62" customFormat="1" x14ac:dyDescent="0.25"/>
    <row r="459" s="62" customFormat="1" x14ac:dyDescent="0.25"/>
    <row r="460" s="62" customFormat="1" x14ac:dyDescent="0.25"/>
    <row r="461" s="62" customFormat="1" x14ac:dyDescent="0.25"/>
    <row r="462" s="62" customFormat="1" x14ac:dyDescent="0.25"/>
    <row r="463" s="62" customFormat="1" x14ac:dyDescent="0.25"/>
    <row r="464" s="62" customFormat="1" x14ac:dyDescent="0.25"/>
    <row r="465" s="62" customFormat="1" x14ac:dyDescent="0.25"/>
    <row r="466" s="62" customFormat="1" x14ac:dyDescent="0.25"/>
    <row r="467" s="62" customFormat="1" x14ac:dyDescent="0.25"/>
    <row r="468" s="62" customFormat="1" x14ac:dyDescent="0.25"/>
    <row r="469" s="62" customFormat="1" x14ac:dyDescent="0.25"/>
    <row r="470" s="62" customFormat="1" x14ac:dyDescent="0.25"/>
    <row r="471" s="62" customFormat="1" x14ac:dyDescent="0.25"/>
    <row r="472" s="62" customFormat="1" x14ac:dyDescent="0.25"/>
    <row r="473" s="62" customFormat="1" x14ac:dyDescent="0.25"/>
    <row r="474" s="62" customFormat="1" x14ac:dyDescent="0.25"/>
    <row r="475" s="62" customFormat="1" x14ac:dyDescent="0.25"/>
    <row r="476" s="62" customFormat="1" x14ac:dyDescent="0.25"/>
    <row r="477" s="62" customFormat="1" x14ac:dyDescent="0.25"/>
    <row r="478" s="62" customFormat="1" x14ac:dyDescent="0.25"/>
    <row r="479" s="62" customFormat="1" x14ac:dyDescent="0.25"/>
    <row r="480" s="62" customFormat="1" x14ac:dyDescent="0.25"/>
    <row r="481" s="62" customFormat="1" x14ac:dyDescent="0.25"/>
    <row r="482" s="62" customFormat="1" x14ac:dyDescent="0.25"/>
    <row r="483" s="62" customFormat="1" x14ac:dyDescent="0.25"/>
    <row r="484" s="62" customFormat="1" x14ac:dyDescent="0.25"/>
    <row r="485" s="62" customFormat="1" x14ac:dyDescent="0.25"/>
    <row r="486" s="62" customFormat="1" x14ac:dyDescent="0.25"/>
    <row r="487" s="62" customFormat="1" x14ac:dyDescent="0.25"/>
    <row r="488" s="62" customFormat="1" x14ac:dyDescent="0.25"/>
    <row r="489" s="62" customFormat="1" x14ac:dyDescent="0.25"/>
    <row r="490" s="62" customFormat="1" x14ac:dyDescent="0.25"/>
    <row r="491" s="62" customFormat="1" x14ac:dyDescent="0.25"/>
    <row r="492" s="62" customFormat="1" x14ac:dyDescent="0.25"/>
    <row r="493" s="62" customFormat="1" x14ac:dyDescent="0.25"/>
    <row r="494" s="62" customFormat="1" x14ac:dyDescent="0.25"/>
    <row r="495" s="62" customFormat="1" x14ac:dyDescent="0.25"/>
    <row r="496" s="62" customFormat="1" x14ac:dyDescent="0.25"/>
    <row r="497" s="62" customFormat="1" x14ac:dyDescent="0.25"/>
    <row r="498" s="62" customFormat="1" x14ac:dyDescent="0.25"/>
    <row r="499" s="62" customFormat="1" x14ac:dyDescent="0.25"/>
    <row r="500" s="62" customFormat="1" x14ac:dyDescent="0.25"/>
    <row r="501" s="62" customFormat="1" x14ac:dyDescent="0.25"/>
    <row r="502" s="62" customFormat="1" x14ac:dyDescent="0.25"/>
    <row r="503" s="62" customFormat="1" x14ac:dyDescent="0.25"/>
    <row r="504" s="62" customFormat="1" x14ac:dyDescent="0.25"/>
    <row r="505" s="62" customFormat="1" x14ac:dyDescent="0.25"/>
    <row r="506" s="62" customFormat="1" x14ac:dyDescent="0.25"/>
    <row r="507" s="62" customFormat="1" x14ac:dyDescent="0.25"/>
    <row r="508" s="62" customFormat="1" x14ac:dyDescent="0.25"/>
    <row r="509" s="62" customFormat="1" x14ac:dyDescent="0.25"/>
    <row r="510" s="62" customFormat="1" x14ac:dyDescent="0.25"/>
    <row r="511" s="62" customFormat="1" x14ac:dyDescent="0.25"/>
    <row r="512" s="62" customFormat="1" x14ac:dyDescent="0.25"/>
    <row r="513" s="62" customFormat="1" x14ac:dyDescent="0.25"/>
    <row r="514" s="62" customFormat="1" x14ac:dyDescent="0.25"/>
    <row r="515" s="62" customFormat="1" x14ac:dyDescent="0.25"/>
    <row r="516" s="62" customFormat="1" x14ac:dyDescent="0.25"/>
    <row r="517" s="62" customFormat="1" x14ac:dyDescent="0.25"/>
    <row r="518" s="62" customFormat="1" x14ac:dyDescent="0.25"/>
    <row r="519" s="62" customFormat="1" x14ac:dyDescent="0.25"/>
    <row r="520" s="62" customFormat="1" x14ac:dyDescent="0.25"/>
    <row r="521" s="62" customFormat="1" x14ac:dyDescent="0.25"/>
    <row r="522" s="62" customFormat="1" x14ac:dyDescent="0.25"/>
    <row r="523" s="62" customFormat="1" x14ac:dyDescent="0.25"/>
    <row r="524" s="62" customFormat="1" x14ac:dyDescent="0.25"/>
    <row r="525" s="62" customFormat="1" x14ac:dyDescent="0.25"/>
    <row r="526" s="62" customFormat="1" x14ac:dyDescent="0.25"/>
    <row r="527" s="62" customFormat="1" x14ac:dyDescent="0.25"/>
    <row r="528" s="62" customFormat="1" x14ac:dyDescent="0.25"/>
    <row r="529" s="62" customFormat="1" x14ac:dyDescent="0.25"/>
    <row r="530" s="62" customFormat="1" x14ac:dyDescent="0.25"/>
    <row r="531" s="62" customFormat="1" x14ac:dyDescent="0.25"/>
    <row r="532" s="62" customFormat="1" x14ac:dyDescent="0.25"/>
    <row r="533" s="62" customFormat="1" x14ac:dyDescent="0.25"/>
    <row r="534" s="62" customFormat="1" x14ac:dyDescent="0.25"/>
    <row r="535" s="62" customFormat="1" x14ac:dyDescent="0.25"/>
    <row r="536" s="62" customFormat="1" x14ac:dyDescent="0.25"/>
    <row r="537" s="62" customFormat="1" x14ac:dyDescent="0.25"/>
    <row r="538" s="62" customFormat="1" x14ac:dyDescent="0.25"/>
    <row r="539" s="62" customFormat="1" x14ac:dyDescent="0.25"/>
    <row r="540" s="62" customFormat="1" x14ac:dyDescent="0.25"/>
    <row r="541" s="62" customFormat="1" x14ac:dyDescent="0.25"/>
    <row r="542" s="62" customFormat="1" x14ac:dyDescent="0.25"/>
    <row r="543" s="62" customFormat="1" x14ac:dyDescent="0.25"/>
    <row r="544" s="62" customFormat="1" x14ac:dyDescent="0.25"/>
    <row r="545" s="62" customFormat="1" x14ac:dyDescent="0.25"/>
    <row r="546" s="62" customFormat="1" x14ac:dyDescent="0.25"/>
    <row r="547" s="62" customFormat="1" x14ac:dyDescent="0.25"/>
    <row r="548" s="62" customFormat="1" x14ac:dyDescent="0.25"/>
    <row r="549" s="62" customFormat="1" x14ac:dyDescent="0.25"/>
    <row r="550" s="62" customFormat="1" x14ac:dyDescent="0.25"/>
    <row r="551" s="62" customFormat="1" x14ac:dyDescent="0.25"/>
    <row r="552" s="62" customFormat="1" x14ac:dyDescent="0.25"/>
    <row r="553" s="62" customFormat="1" x14ac:dyDescent="0.25"/>
    <row r="554" s="62" customFormat="1" x14ac:dyDescent="0.25"/>
    <row r="555" s="62" customFormat="1" x14ac:dyDescent="0.25"/>
    <row r="556" s="62" customFormat="1" x14ac:dyDescent="0.25"/>
    <row r="557" s="62" customFormat="1" x14ac:dyDescent="0.25"/>
    <row r="558" s="62" customFormat="1" x14ac:dyDescent="0.25"/>
    <row r="559" s="62" customFormat="1" x14ac:dyDescent="0.25"/>
    <row r="560" s="62" customFormat="1" x14ac:dyDescent="0.25"/>
    <row r="561" s="62" customFormat="1" x14ac:dyDescent="0.25"/>
    <row r="562" s="62" customFormat="1" x14ac:dyDescent="0.25"/>
    <row r="563" s="62" customFormat="1" x14ac:dyDescent="0.25"/>
    <row r="564" s="62" customFormat="1" x14ac:dyDescent="0.25"/>
    <row r="565" s="62" customFormat="1" x14ac:dyDescent="0.25"/>
    <row r="566" s="62" customFormat="1" x14ac:dyDescent="0.25"/>
    <row r="567" s="62" customFormat="1" x14ac:dyDescent="0.25"/>
    <row r="568" s="62" customFormat="1" x14ac:dyDescent="0.25"/>
    <row r="569" s="62" customFormat="1" x14ac:dyDescent="0.25"/>
    <row r="570" s="62" customFormat="1" x14ac:dyDescent="0.25"/>
    <row r="571" s="62" customFormat="1" x14ac:dyDescent="0.25"/>
    <row r="572" s="62" customFormat="1" x14ac:dyDescent="0.25"/>
    <row r="573" s="62" customFormat="1" x14ac:dyDescent="0.25"/>
    <row r="574" s="62" customFormat="1" x14ac:dyDescent="0.25"/>
    <row r="575" s="62" customFormat="1" x14ac:dyDescent="0.25"/>
    <row r="576" s="62" customFormat="1" x14ac:dyDescent="0.25"/>
    <row r="577" s="62" customFormat="1" x14ac:dyDescent="0.25"/>
    <row r="578" s="62" customFormat="1" x14ac:dyDescent="0.25"/>
    <row r="579" s="62" customFormat="1" x14ac:dyDescent="0.25"/>
    <row r="580" s="62" customFormat="1" x14ac:dyDescent="0.25"/>
    <row r="581" s="62" customFormat="1" x14ac:dyDescent="0.25"/>
    <row r="582" s="62" customFormat="1" x14ac:dyDescent="0.25"/>
    <row r="583" s="62" customFormat="1" x14ac:dyDescent="0.25"/>
    <row r="584" s="62" customFormat="1" x14ac:dyDescent="0.25"/>
    <row r="585" s="62" customFormat="1" x14ac:dyDescent="0.25"/>
    <row r="586" s="62" customFormat="1" x14ac:dyDescent="0.25"/>
    <row r="587" s="62" customFormat="1" x14ac:dyDescent="0.25"/>
    <row r="588" s="62" customFormat="1" x14ac:dyDescent="0.25"/>
    <row r="589" s="62" customFormat="1" x14ac:dyDescent="0.25"/>
    <row r="590" s="62" customFormat="1" x14ac:dyDescent="0.25"/>
    <row r="591" s="62" customFormat="1" x14ac:dyDescent="0.25"/>
    <row r="592" s="62" customFormat="1" x14ac:dyDescent="0.25"/>
    <row r="593" s="62" customFormat="1" x14ac:dyDescent="0.25"/>
    <row r="594" s="62" customFormat="1" x14ac:dyDescent="0.25"/>
    <row r="595" s="62" customFormat="1" x14ac:dyDescent="0.25"/>
    <row r="596" s="62" customFormat="1" x14ac:dyDescent="0.25"/>
    <row r="597" s="62" customFormat="1" x14ac:dyDescent="0.25"/>
    <row r="598" s="62" customFormat="1" x14ac:dyDescent="0.25"/>
    <row r="599" s="62" customFormat="1" x14ac:dyDescent="0.25"/>
    <row r="600" s="62" customFormat="1" x14ac:dyDescent="0.25"/>
    <row r="601" s="62" customFormat="1" x14ac:dyDescent="0.25"/>
    <row r="602" s="62" customFormat="1" x14ac:dyDescent="0.25"/>
    <row r="603" s="62" customFormat="1" x14ac:dyDescent="0.25"/>
    <row r="604" s="62" customFormat="1" x14ac:dyDescent="0.25"/>
    <row r="605" s="62" customFormat="1" x14ac:dyDescent="0.25"/>
    <row r="606" s="62" customFormat="1" x14ac:dyDescent="0.25"/>
    <row r="607" s="62" customFormat="1" x14ac:dyDescent="0.25"/>
    <row r="608" s="62" customFormat="1" x14ac:dyDescent="0.25"/>
    <row r="609" s="62" customFormat="1" x14ac:dyDescent="0.25"/>
    <row r="610" s="62" customFormat="1" x14ac:dyDescent="0.25"/>
    <row r="611" s="62" customFormat="1" x14ac:dyDescent="0.25"/>
    <row r="612" s="62" customFormat="1" x14ac:dyDescent="0.25"/>
    <row r="613" s="62" customFormat="1" x14ac:dyDescent="0.25"/>
    <row r="614" s="62" customFormat="1" x14ac:dyDescent="0.25"/>
    <row r="615" s="62" customFormat="1" x14ac:dyDescent="0.25"/>
    <row r="616" s="62" customFormat="1" x14ac:dyDescent="0.25"/>
    <row r="617" s="62" customFormat="1" x14ac:dyDescent="0.25"/>
    <row r="618" s="62" customFormat="1" x14ac:dyDescent="0.25"/>
    <row r="619" s="62" customFormat="1" x14ac:dyDescent="0.25"/>
    <row r="620" s="62" customFormat="1" x14ac:dyDescent="0.25"/>
    <row r="621" s="62" customFormat="1" x14ac:dyDescent="0.25"/>
    <row r="622" s="62" customFormat="1" x14ac:dyDescent="0.25"/>
    <row r="623" s="62" customFormat="1" x14ac:dyDescent="0.25"/>
    <row r="624" s="62" customFormat="1" x14ac:dyDescent="0.25"/>
    <row r="625" s="62" customFormat="1" x14ac:dyDescent="0.25"/>
    <row r="626" s="62" customFormat="1" x14ac:dyDescent="0.25"/>
    <row r="627" s="62" customFormat="1" x14ac:dyDescent="0.25"/>
    <row r="628" s="62" customFormat="1" x14ac:dyDescent="0.25"/>
    <row r="629" s="62" customFormat="1" x14ac:dyDescent="0.25"/>
    <row r="630" s="62" customFormat="1" x14ac:dyDescent="0.25"/>
    <row r="631" s="62" customFormat="1" x14ac:dyDescent="0.25"/>
    <row r="632" s="62" customFormat="1" x14ac:dyDescent="0.25"/>
    <row r="633" s="62" customFormat="1" x14ac:dyDescent="0.25"/>
    <row r="634" s="62" customFormat="1" x14ac:dyDescent="0.25"/>
    <row r="635" s="62" customFormat="1" x14ac:dyDescent="0.25"/>
    <row r="636" s="62" customFormat="1" x14ac:dyDescent="0.25"/>
    <row r="637" s="62" customFormat="1" x14ac:dyDescent="0.25"/>
    <row r="638" s="62" customFormat="1" x14ac:dyDescent="0.25"/>
    <row r="639" s="62" customFormat="1" x14ac:dyDescent="0.25"/>
    <row r="640" s="62" customFormat="1" x14ac:dyDescent="0.25"/>
    <row r="641" s="62" customFormat="1" x14ac:dyDescent="0.25"/>
    <row r="642" s="62" customFormat="1" x14ac:dyDescent="0.25"/>
    <row r="643" s="62" customFormat="1" x14ac:dyDescent="0.25"/>
    <row r="644" s="62" customFormat="1" x14ac:dyDescent="0.25"/>
    <row r="645" s="62" customFormat="1" x14ac:dyDescent="0.25"/>
    <row r="646" s="62" customFormat="1" x14ac:dyDescent="0.25"/>
    <row r="647" s="62" customFormat="1" x14ac:dyDescent="0.25"/>
    <row r="648" s="62" customFormat="1" x14ac:dyDescent="0.25"/>
    <row r="649" s="62" customFormat="1" x14ac:dyDescent="0.25"/>
    <row r="650" s="62" customFormat="1" x14ac:dyDescent="0.25"/>
    <row r="651" s="62" customFormat="1" x14ac:dyDescent="0.25"/>
    <row r="652" s="62" customFormat="1" x14ac:dyDescent="0.25"/>
    <row r="653" s="62" customFormat="1" x14ac:dyDescent="0.25"/>
    <row r="654" s="62" customFormat="1" x14ac:dyDescent="0.25"/>
    <row r="655" s="62" customFormat="1" x14ac:dyDescent="0.25"/>
    <row r="656" s="62" customFormat="1" x14ac:dyDescent="0.25"/>
    <row r="657" s="62" customFormat="1" x14ac:dyDescent="0.25"/>
    <row r="658" s="62" customFormat="1" x14ac:dyDescent="0.25"/>
    <row r="659" s="62" customFormat="1" x14ac:dyDescent="0.25"/>
    <row r="660" s="62" customFormat="1" x14ac:dyDescent="0.25"/>
    <row r="661" s="62" customFormat="1" x14ac:dyDescent="0.25"/>
    <row r="662" s="62" customFormat="1" x14ac:dyDescent="0.25"/>
    <row r="663" s="62" customFormat="1" x14ac:dyDescent="0.25"/>
    <row r="664" s="62" customFormat="1" x14ac:dyDescent="0.25"/>
    <row r="665" s="62" customFormat="1" x14ac:dyDescent="0.25"/>
    <row r="666" s="62" customFormat="1" x14ac:dyDescent="0.25"/>
    <row r="667" s="62" customFormat="1" x14ac:dyDescent="0.25"/>
    <row r="668" s="62" customFormat="1" x14ac:dyDescent="0.25"/>
    <row r="669" s="62" customFormat="1" x14ac:dyDescent="0.25"/>
    <row r="670" s="62" customFormat="1" x14ac:dyDescent="0.25"/>
    <row r="671" s="62" customFormat="1" x14ac:dyDescent="0.25"/>
    <row r="672" s="62" customFormat="1" x14ac:dyDescent="0.25"/>
    <row r="673" s="62" customFormat="1" x14ac:dyDescent="0.25"/>
    <row r="674" s="62" customFormat="1" x14ac:dyDescent="0.25"/>
    <row r="675" s="62" customFormat="1" x14ac:dyDescent="0.25"/>
    <row r="676" s="62" customFormat="1" x14ac:dyDescent="0.25"/>
    <row r="677" s="62" customFormat="1" x14ac:dyDescent="0.25"/>
    <row r="678" s="62" customFormat="1" x14ac:dyDescent="0.25"/>
    <row r="679" s="62" customFormat="1" x14ac:dyDescent="0.25"/>
    <row r="680" s="62" customFormat="1" x14ac:dyDescent="0.25"/>
    <row r="681" s="62" customFormat="1" x14ac:dyDescent="0.25"/>
    <row r="682" s="62" customFormat="1" x14ac:dyDescent="0.25"/>
    <row r="683" s="62" customFormat="1" x14ac:dyDescent="0.25"/>
    <row r="684" s="62" customFormat="1" x14ac:dyDescent="0.25"/>
    <row r="685" s="62" customFormat="1" x14ac:dyDescent="0.25"/>
    <row r="686" s="62" customFormat="1" x14ac:dyDescent="0.25"/>
    <row r="687" s="62" customFormat="1" x14ac:dyDescent="0.25"/>
    <row r="688" s="62" customFormat="1" x14ac:dyDescent="0.25"/>
    <row r="689" s="62" customFormat="1" x14ac:dyDescent="0.25"/>
    <row r="690" s="62" customFormat="1" x14ac:dyDescent="0.25"/>
    <row r="691" s="62" customFormat="1" x14ac:dyDescent="0.25"/>
    <row r="692" s="62" customFormat="1" x14ac:dyDescent="0.25"/>
    <row r="693" s="62" customFormat="1" x14ac:dyDescent="0.25"/>
    <row r="694" s="62" customFormat="1" x14ac:dyDescent="0.25"/>
    <row r="695" s="62" customFormat="1" x14ac:dyDescent="0.25"/>
    <row r="696" s="62" customFormat="1" x14ac:dyDescent="0.25"/>
    <row r="697" s="62" customFormat="1" x14ac:dyDescent="0.25"/>
    <row r="698" s="62" customFormat="1" x14ac:dyDescent="0.25"/>
    <row r="699" s="62" customFormat="1" x14ac:dyDescent="0.25"/>
    <row r="700" s="62" customFormat="1" x14ac:dyDescent="0.25"/>
    <row r="701" s="62" customFormat="1" x14ac:dyDescent="0.25"/>
    <row r="702" s="62" customFormat="1" x14ac:dyDescent="0.25"/>
    <row r="703" s="62" customFormat="1" x14ac:dyDescent="0.25"/>
    <row r="704" s="62" customFormat="1" x14ac:dyDescent="0.25"/>
    <row r="705" s="62" customFormat="1" x14ac:dyDescent="0.25"/>
    <row r="706" s="62" customFormat="1" x14ac:dyDescent="0.25"/>
    <row r="707" s="62" customFormat="1" x14ac:dyDescent="0.25"/>
    <row r="708" s="62" customFormat="1" x14ac:dyDescent="0.25"/>
    <row r="709" s="62" customFormat="1" x14ac:dyDescent="0.25"/>
    <row r="710" s="62" customFormat="1" x14ac:dyDescent="0.25"/>
    <row r="711" s="62" customFormat="1" x14ac:dyDescent="0.25"/>
    <row r="712" s="62" customFormat="1" x14ac:dyDescent="0.25"/>
    <row r="713" s="62" customFormat="1" x14ac:dyDescent="0.25"/>
    <row r="714" s="62" customFormat="1" x14ac:dyDescent="0.25"/>
    <row r="715" s="62" customFormat="1" x14ac:dyDescent="0.25"/>
    <row r="716" s="62" customFormat="1" x14ac:dyDescent="0.25"/>
    <row r="717" s="62" customFormat="1" x14ac:dyDescent="0.25"/>
    <row r="718" s="62" customFormat="1" x14ac:dyDescent="0.25"/>
    <row r="719" s="62" customFormat="1" x14ac:dyDescent="0.25"/>
    <row r="720" s="62" customFormat="1" x14ac:dyDescent="0.25"/>
    <row r="721" s="62" customFormat="1" x14ac:dyDescent="0.25"/>
    <row r="722" s="62" customFormat="1" x14ac:dyDescent="0.25"/>
    <row r="723" s="62" customFormat="1" x14ac:dyDescent="0.25"/>
    <row r="724" s="62" customFormat="1" x14ac:dyDescent="0.25"/>
    <row r="725" s="62" customFormat="1" x14ac:dyDescent="0.25"/>
    <row r="726" s="62" customFormat="1" x14ac:dyDescent="0.25"/>
    <row r="727" s="62" customFormat="1" x14ac:dyDescent="0.25"/>
    <row r="728" s="62" customFormat="1" x14ac:dyDescent="0.25"/>
    <row r="729" s="62" customFormat="1" x14ac:dyDescent="0.25"/>
    <row r="730" s="62" customFormat="1" x14ac:dyDescent="0.25"/>
    <row r="731" s="62" customFormat="1" x14ac:dyDescent="0.25"/>
    <row r="732" s="62" customFormat="1" x14ac:dyDescent="0.25"/>
    <row r="733" s="62" customFormat="1" x14ac:dyDescent="0.25"/>
    <row r="734" s="62" customFormat="1" x14ac:dyDescent="0.25"/>
    <row r="735" s="62" customFormat="1" x14ac:dyDescent="0.25"/>
    <row r="736" s="62" customFormat="1" x14ac:dyDescent="0.25"/>
    <row r="737" s="62" customFormat="1" x14ac:dyDescent="0.25"/>
    <row r="738" s="62" customFormat="1" x14ac:dyDescent="0.25"/>
    <row r="739" s="62" customFormat="1" x14ac:dyDescent="0.25"/>
    <row r="740" s="62" customFormat="1" x14ac:dyDescent="0.25"/>
    <row r="741" s="62" customFormat="1" x14ac:dyDescent="0.25"/>
    <row r="742" s="62" customFormat="1" x14ac:dyDescent="0.25"/>
    <row r="743" s="62" customFormat="1" x14ac:dyDescent="0.25"/>
    <row r="744" s="62" customFormat="1" x14ac:dyDescent="0.25"/>
    <row r="745" s="62" customFormat="1" x14ac:dyDescent="0.25"/>
    <row r="746" s="62" customFormat="1" x14ac:dyDescent="0.25"/>
    <row r="747" s="62" customFormat="1" x14ac:dyDescent="0.25"/>
    <row r="748" s="62" customFormat="1" x14ac:dyDescent="0.25"/>
    <row r="749" s="62" customFormat="1" x14ac:dyDescent="0.25"/>
    <row r="750" s="62" customFormat="1" x14ac:dyDescent="0.25"/>
    <row r="751" s="62" customFormat="1" x14ac:dyDescent="0.25"/>
    <row r="752" s="62" customFormat="1" x14ac:dyDescent="0.25"/>
    <row r="753" s="62" customFormat="1" x14ac:dyDescent="0.25"/>
    <row r="754" s="62" customFormat="1" x14ac:dyDescent="0.25"/>
    <row r="755" s="62" customFormat="1" x14ac:dyDescent="0.25"/>
    <row r="756" s="62" customFormat="1" x14ac:dyDescent="0.25"/>
    <row r="757" s="62" customFormat="1" x14ac:dyDescent="0.25"/>
    <row r="758" s="62" customFormat="1" x14ac:dyDescent="0.25"/>
    <row r="759" s="62" customFormat="1" x14ac:dyDescent="0.25"/>
    <row r="760" s="62" customFormat="1" x14ac:dyDescent="0.25"/>
    <row r="761" s="62" customFormat="1" x14ac:dyDescent="0.25"/>
    <row r="762" s="62" customFormat="1" x14ac:dyDescent="0.25"/>
    <row r="763" s="62" customFormat="1" x14ac:dyDescent="0.25"/>
    <row r="764" s="62" customFormat="1" x14ac:dyDescent="0.25"/>
    <row r="765" s="62" customFormat="1" x14ac:dyDescent="0.25"/>
    <row r="766" s="62" customFormat="1" x14ac:dyDescent="0.25"/>
    <row r="767" s="62" customFormat="1" x14ac:dyDescent="0.25"/>
    <row r="768" s="62" customFormat="1" x14ac:dyDescent="0.25"/>
    <row r="769" s="62" customFormat="1" x14ac:dyDescent="0.25"/>
    <row r="770" s="62" customFormat="1" x14ac:dyDescent="0.25"/>
    <row r="771" s="62" customFormat="1" x14ac:dyDescent="0.25"/>
    <row r="772" s="62" customFormat="1" x14ac:dyDescent="0.25"/>
    <row r="773" s="62" customFormat="1" x14ac:dyDescent="0.25"/>
    <row r="774" s="62" customFormat="1" x14ac:dyDescent="0.25"/>
    <row r="775" s="62" customFormat="1" x14ac:dyDescent="0.25"/>
    <row r="776" s="62" customFormat="1" x14ac:dyDescent="0.25"/>
    <row r="777" s="62" customFormat="1" x14ac:dyDescent="0.25"/>
    <row r="778" s="62" customFormat="1" x14ac:dyDescent="0.25"/>
    <row r="779" s="62" customFormat="1" x14ac:dyDescent="0.25"/>
    <row r="780" s="62" customFormat="1" x14ac:dyDescent="0.25"/>
    <row r="781" s="62" customFormat="1" x14ac:dyDescent="0.25"/>
    <row r="782" s="62" customFormat="1" x14ac:dyDescent="0.25"/>
    <row r="783" s="62" customFormat="1" x14ac:dyDescent="0.25"/>
    <row r="784" s="62" customFormat="1" x14ac:dyDescent="0.25"/>
    <row r="785" s="62" customFormat="1" x14ac:dyDescent="0.25"/>
    <row r="786" s="62" customFormat="1" x14ac:dyDescent="0.25"/>
    <row r="787" s="62" customFormat="1" x14ac:dyDescent="0.25"/>
    <row r="788" s="62" customFormat="1" x14ac:dyDescent="0.25"/>
    <row r="789" s="62" customFormat="1" x14ac:dyDescent="0.25"/>
    <row r="790" s="62" customFormat="1" x14ac:dyDescent="0.25"/>
    <row r="791" s="62" customFormat="1" x14ac:dyDescent="0.25"/>
    <row r="792" s="62" customFormat="1" x14ac:dyDescent="0.25"/>
    <row r="793" s="62" customFormat="1" x14ac:dyDescent="0.25"/>
    <row r="794" s="62" customFormat="1" x14ac:dyDescent="0.25"/>
    <row r="795" s="62" customFormat="1" x14ac:dyDescent="0.25"/>
    <row r="796" s="62" customFormat="1" x14ac:dyDescent="0.25"/>
    <row r="797" s="62" customFormat="1" x14ac:dyDescent="0.25"/>
    <row r="798" s="62" customFormat="1" x14ac:dyDescent="0.25"/>
    <row r="799" s="62" customFormat="1" x14ac:dyDescent="0.25"/>
    <row r="800" s="62" customFormat="1" x14ac:dyDescent="0.25"/>
    <row r="801" s="62" customFormat="1" x14ac:dyDescent="0.25"/>
    <row r="802" s="62" customFormat="1" x14ac:dyDescent="0.25"/>
    <row r="803" s="62" customFormat="1" x14ac:dyDescent="0.25"/>
    <row r="804" s="62" customFormat="1" x14ac:dyDescent="0.25"/>
    <row r="805" s="62" customFormat="1" x14ac:dyDescent="0.25"/>
    <row r="806" s="62" customFormat="1" x14ac:dyDescent="0.25"/>
    <row r="807" s="62" customFormat="1" x14ac:dyDescent="0.25"/>
    <row r="808" s="62" customFormat="1" x14ac:dyDescent="0.25"/>
    <row r="809" s="62" customFormat="1" x14ac:dyDescent="0.25"/>
    <row r="810" s="62" customFormat="1" x14ac:dyDescent="0.25"/>
    <row r="811" s="62" customFormat="1" x14ac:dyDescent="0.25"/>
    <row r="812" s="62" customFormat="1" x14ac:dyDescent="0.25"/>
    <row r="813" s="62" customFormat="1" x14ac:dyDescent="0.25"/>
    <row r="814" s="62" customFormat="1" x14ac:dyDescent="0.25"/>
    <row r="815" s="62" customFormat="1" x14ac:dyDescent="0.25"/>
    <row r="816" s="62" customFormat="1" x14ac:dyDescent="0.25"/>
    <row r="817" s="62" customFormat="1" x14ac:dyDescent="0.25"/>
    <row r="818" s="62" customFormat="1" x14ac:dyDescent="0.25"/>
    <row r="819" s="62" customFormat="1" x14ac:dyDescent="0.25"/>
    <row r="820" s="62" customFormat="1" x14ac:dyDescent="0.25"/>
    <row r="821" s="62" customFormat="1" x14ac:dyDescent="0.25"/>
    <row r="822" s="62" customFormat="1" x14ac:dyDescent="0.25"/>
    <row r="823" s="62" customFormat="1" x14ac:dyDescent="0.25"/>
    <row r="824" s="62" customFormat="1" x14ac:dyDescent="0.25"/>
    <row r="825" s="62" customFormat="1" x14ac:dyDescent="0.25"/>
    <row r="826" s="62" customFormat="1" x14ac:dyDescent="0.25"/>
    <row r="827" s="62" customFormat="1" x14ac:dyDescent="0.25"/>
    <row r="828" s="62" customFormat="1" x14ac:dyDescent="0.25"/>
    <row r="829" s="62" customFormat="1" x14ac:dyDescent="0.25"/>
    <row r="830" s="62" customFormat="1" x14ac:dyDescent="0.25"/>
    <row r="831" s="62" customFormat="1" x14ac:dyDescent="0.25"/>
    <row r="832" s="62" customFormat="1" x14ac:dyDescent="0.25"/>
    <row r="833" s="62" customFormat="1" x14ac:dyDescent="0.25"/>
    <row r="834" s="62" customFormat="1" x14ac:dyDescent="0.25"/>
    <row r="835" s="62" customFormat="1" x14ac:dyDescent="0.25"/>
    <row r="836" s="62" customFormat="1" x14ac:dyDescent="0.25"/>
    <row r="837" s="62" customFormat="1" x14ac:dyDescent="0.25"/>
    <row r="838" s="62" customFormat="1" x14ac:dyDescent="0.25"/>
    <row r="839" s="62" customFormat="1" x14ac:dyDescent="0.25"/>
    <row r="840" s="62" customFormat="1" x14ac:dyDescent="0.25"/>
    <row r="841" s="62" customFormat="1" x14ac:dyDescent="0.25"/>
    <row r="842" s="62" customFormat="1" x14ac:dyDescent="0.25"/>
    <row r="843" s="62" customFormat="1" x14ac:dyDescent="0.25"/>
    <row r="844" s="62" customFormat="1" x14ac:dyDescent="0.25"/>
    <row r="845" s="62" customFormat="1" x14ac:dyDescent="0.25"/>
    <row r="846" s="62" customFormat="1" x14ac:dyDescent="0.25"/>
    <row r="847" s="62" customFormat="1" x14ac:dyDescent="0.25"/>
    <row r="848" s="62" customFormat="1" x14ac:dyDescent="0.25"/>
    <row r="849" s="62" customFormat="1" x14ac:dyDescent="0.25"/>
    <row r="850" s="62" customFormat="1" x14ac:dyDescent="0.25"/>
    <row r="851" s="62" customFormat="1" x14ac:dyDescent="0.25"/>
    <row r="852" s="62" customFormat="1" x14ac:dyDescent="0.25"/>
    <row r="853" s="62" customFormat="1" x14ac:dyDescent="0.25"/>
    <row r="854" s="62" customFormat="1" x14ac:dyDescent="0.25"/>
    <row r="855" s="62" customFormat="1" x14ac:dyDescent="0.25"/>
    <row r="856" s="62" customFormat="1" x14ac:dyDescent="0.25"/>
    <row r="857" s="62" customFormat="1" x14ac:dyDescent="0.25"/>
    <row r="858" s="62" customFormat="1" x14ac:dyDescent="0.25"/>
    <row r="859" s="62" customFormat="1" x14ac:dyDescent="0.25"/>
    <row r="860" s="62" customFormat="1" x14ac:dyDescent="0.25"/>
    <row r="861" s="62" customFormat="1" x14ac:dyDescent="0.25"/>
    <row r="862" s="62" customFormat="1" x14ac:dyDescent="0.25"/>
    <row r="863" s="62" customFormat="1" x14ac:dyDescent="0.25"/>
    <row r="864" s="62" customFormat="1" x14ac:dyDescent="0.25"/>
    <row r="865" s="62" customFormat="1" x14ac:dyDescent="0.25"/>
    <row r="866" s="62" customFormat="1" x14ac:dyDescent="0.25"/>
    <row r="867" s="62" customFormat="1" x14ac:dyDescent="0.25"/>
    <row r="868" s="62" customFormat="1" x14ac:dyDescent="0.25"/>
    <row r="869" s="62" customFormat="1" x14ac:dyDescent="0.25"/>
    <row r="870" s="62" customFormat="1" x14ac:dyDescent="0.25"/>
    <row r="871" s="62" customFormat="1" x14ac:dyDescent="0.25"/>
    <row r="872" s="62" customFormat="1" x14ac:dyDescent="0.25"/>
    <row r="873" s="62" customFormat="1" x14ac:dyDescent="0.25"/>
    <row r="874" s="62" customFormat="1" x14ac:dyDescent="0.25"/>
    <row r="875" s="62" customFormat="1" x14ac:dyDescent="0.25"/>
    <row r="876" s="62" customFormat="1" x14ac:dyDescent="0.25"/>
    <row r="877" s="62" customFormat="1" x14ac:dyDescent="0.25"/>
    <row r="878" s="62" customFormat="1" x14ac:dyDescent="0.25"/>
    <row r="879" s="62" customFormat="1" x14ac:dyDescent="0.25"/>
    <row r="880" s="62" customFormat="1" x14ac:dyDescent="0.25"/>
    <row r="881" s="62" customFormat="1" x14ac:dyDescent="0.25"/>
    <row r="882" s="62" customFormat="1" x14ac:dyDescent="0.25"/>
    <row r="883" s="62" customFormat="1" x14ac:dyDescent="0.25"/>
    <row r="884" s="62" customFormat="1" x14ac:dyDescent="0.25"/>
    <row r="885" s="62" customFormat="1" x14ac:dyDescent="0.25"/>
    <row r="886" s="62" customFormat="1" x14ac:dyDescent="0.25"/>
    <row r="887" s="62" customFormat="1" x14ac:dyDescent="0.25"/>
    <row r="888" s="62" customFormat="1" x14ac:dyDescent="0.25"/>
    <row r="889" s="62" customFormat="1" x14ac:dyDescent="0.25"/>
    <row r="890" s="62" customFormat="1" x14ac:dyDescent="0.25"/>
    <row r="891" s="62" customFormat="1" x14ac:dyDescent="0.25"/>
    <row r="892" s="62" customFormat="1" x14ac:dyDescent="0.25"/>
    <row r="893" s="62" customFormat="1" x14ac:dyDescent="0.25"/>
    <row r="894" s="62" customFormat="1" x14ac:dyDescent="0.25"/>
    <row r="895" s="62" customFormat="1" x14ac:dyDescent="0.25"/>
    <row r="896" s="62" customFormat="1" x14ac:dyDescent="0.25"/>
    <row r="897" s="62" customFormat="1" x14ac:dyDescent="0.25"/>
    <row r="898" s="62" customFormat="1" x14ac:dyDescent="0.25"/>
    <row r="899" s="62" customFormat="1" x14ac:dyDescent="0.25"/>
    <row r="900" s="62" customFormat="1" x14ac:dyDescent="0.25"/>
    <row r="901" s="62" customFormat="1" x14ac:dyDescent="0.25"/>
    <row r="902" s="62" customFormat="1" x14ac:dyDescent="0.25"/>
    <row r="903" s="62" customFormat="1" x14ac:dyDescent="0.25"/>
    <row r="904" s="62" customFormat="1" x14ac:dyDescent="0.25"/>
    <row r="905" s="62" customFormat="1" x14ac:dyDescent="0.25"/>
    <row r="906" s="62" customFormat="1" x14ac:dyDescent="0.25"/>
    <row r="907" s="62" customFormat="1" x14ac:dyDescent="0.25"/>
    <row r="908" s="62" customFormat="1" x14ac:dyDescent="0.25"/>
    <row r="909" s="62" customFormat="1" x14ac:dyDescent="0.25"/>
    <row r="910" s="62" customFormat="1" x14ac:dyDescent="0.25"/>
    <row r="911" s="62" customFormat="1" x14ac:dyDescent="0.25"/>
    <row r="912" s="62" customFormat="1" x14ac:dyDescent="0.25"/>
    <row r="913" s="62" customFormat="1" x14ac:dyDescent="0.25"/>
    <row r="914" s="62" customFormat="1" x14ac:dyDescent="0.25"/>
    <row r="915" s="62" customFormat="1" x14ac:dyDescent="0.25"/>
    <row r="916" s="62" customFormat="1" x14ac:dyDescent="0.25"/>
    <row r="917" s="62" customFormat="1" x14ac:dyDescent="0.25"/>
    <row r="918" s="62" customFormat="1" x14ac:dyDescent="0.25"/>
    <row r="919" s="62" customFormat="1" x14ac:dyDescent="0.25"/>
    <row r="920" s="62" customFormat="1" x14ac:dyDescent="0.25"/>
    <row r="921" s="62" customFormat="1" x14ac:dyDescent="0.25"/>
    <row r="922" s="62" customFormat="1" x14ac:dyDescent="0.25"/>
    <row r="923" s="62" customFormat="1" x14ac:dyDescent="0.25"/>
    <row r="924" s="62" customFormat="1" x14ac:dyDescent="0.25"/>
    <row r="925" s="62" customFormat="1" x14ac:dyDescent="0.25"/>
    <row r="926" s="62" customFormat="1" x14ac:dyDescent="0.25"/>
    <row r="927" s="62" customFormat="1" x14ac:dyDescent="0.25"/>
    <row r="928" s="62" customFormat="1" x14ac:dyDescent="0.25"/>
    <row r="929" s="62" customFormat="1" x14ac:dyDescent="0.25"/>
    <row r="930" s="62" customFormat="1" x14ac:dyDescent="0.25"/>
    <row r="931" s="62" customFormat="1" x14ac:dyDescent="0.25"/>
    <row r="932" s="62" customFormat="1" x14ac:dyDescent="0.25"/>
    <row r="933" s="62" customFormat="1" x14ac:dyDescent="0.25"/>
    <row r="934" s="62" customFormat="1" x14ac:dyDescent="0.25"/>
    <row r="935" s="62" customFormat="1" x14ac:dyDescent="0.25"/>
    <row r="936" s="62" customFormat="1" x14ac:dyDescent="0.25"/>
    <row r="937" s="62" customFormat="1" x14ac:dyDescent="0.25"/>
    <row r="938" s="62" customFormat="1" x14ac:dyDescent="0.25"/>
    <row r="939" s="62" customFormat="1" x14ac:dyDescent="0.25"/>
    <row r="940" s="62" customFormat="1" x14ac:dyDescent="0.25"/>
    <row r="941" s="62" customFormat="1" x14ac:dyDescent="0.25"/>
    <row r="942" s="62" customFormat="1" x14ac:dyDescent="0.25"/>
    <row r="943" s="62" customFormat="1" x14ac:dyDescent="0.25"/>
    <row r="944" s="62" customFormat="1" x14ac:dyDescent="0.25"/>
    <row r="945" s="62" customFormat="1" x14ac:dyDescent="0.25"/>
    <row r="946" s="62" customFormat="1" x14ac:dyDescent="0.25"/>
    <row r="947" s="62" customFormat="1" x14ac:dyDescent="0.25"/>
    <row r="948" s="62" customFormat="1" x14ac:dyDescent="0.25"/>
    <row r="949" s="62" customFormat="1" x14ac:dyDescent="0.25"/>
    <row r="950" s="62" customFormat="1" x14ac:dyDescent="0.25"/>
    <row r="951" s="62" customFormat="1" x14ac:dyDescent="0.25"/>
    <row r="952" s="62" customFormat="1" x14ac:dyDescent="0.25"/>
    <row r="953" s="62" customFormat="1" x14ac:dyDescent="0.25"/>
    <row r="954" s="62" customFormat="1" x14ac:dyDescent="0.25"/>
    <row r="955" s="62" customFormat="1" x14ac:dyDescent="0.25"/>
    <row r="956" s="62" customFormat="1" x14ac:dyDescent="0.25"/>
    <row r="957" s="62" customFormat="1" x14ac:dyDescent="0.25"/>
    <row r="958" s="62" customFormat="1" x14ac:dyDescent="0.25"/>
    <row r="959" s="62" customFormat="1" x14ac:dyDescent="0.25"/>
    <row r="960" s="62" customFormat="1" x14ac:dyDescent="0.25"/>
    <row r="961" s="62" customFormat="1" x14ac:dyDescent="0.25"/>
    <row r="962" s="62" customFormat="1" x14ac:dyDescent="0.25"/>
    <row r="963" s="62" customFormat="1" x14ac:dyDescent="0.25"/>
    <row r="964" s="62" customFormat="1" x14ac:dyDescent="0.25"/>
    <row r="965" s="62" customFormat="1" x14ac:dyDescent="0.25"/>
    <row r="966" s="62" customFormat="1" x14ac:dyDescent="0.25"/>
    <row r="967" s="62" customFormat="1" x14ac:dyDescent="0.25"/>
    <row r="968" s="62" customFormat="1" x14ac:dyDescent="0.25"/>
    <row r="969" s="62" customFormat="1" x14ac:dyDescent="0.25"/>
    <row r="970" s="62" customFormat="1" x14ac:dyDescent="0.25"/>
    <row r="971" s="62" customFormat="1" x14ac:dyDescent="0.25"/>
    <row r="972" s="62" customFormat="1" x14ac:dyDescent="0.25"/>
    <row r="973" s="62" customFormat="1" x14ac:dyDescent="0.25"/>
    <row r="974" s="62" customFormat="1" x14ac:dyDescent="0.25"/>
    <row r="975" s="62" customFormat="1" x14ac:dyDescent="0.25"/>
    <row r="976" s="62" customFormat="1" x14ac:dyDescent="0.25"/>
    <row r="977" s="62" customFormat="1" x14ac:dyDescent="0.25"/>
    <row r="978" s="62" customFormat="1" x14ac:dyDescent="0.25"/>
    <row r="979" s="62" customFormat="1" x14ac:dyDescent="0.25"/>
    <row r="980" s="62" customFormat="1" x14ac:dyDescent="0.25"/>
    <row r="981" s="62" customFormat="1" x14ac:dyDescent="0.25"/>
    <row r="982" s="62" customFormat="1" x14ac:dyDescent="0.25"/>
    <row r="983" s="62" customFormat="1" x14ac:dyDescent="0.25"/>
    <row r="984" s="62" customFormat="1" x14ac:dyDescent="0.25"/>
    <row r="985" s="62" customFormat="1" x14ac:dyDescent="0.25"/>
    <row r="986" s="62" customFormat="1" x14ac:dyDescent="0.25"/>
    <row r="987" s="62" customFormat="1" x14ac:dyDescent="0.25"/>
    <row r="988" s="62" customFormat="1" x14ac:dyDescent="0.25"/>
    <row r="989" s="62" customFormat="1" x14ac:dyDescent="0.25"/>
    <row r="990" s="62" customFormat="1" x14ac:dyDescent="0.25"/>
    <row r="991" s="62" customFormat="1" x14ac:dyDescent="0.25"/>
    <row r="992" s="62" customFormat="1" x14ac:dyDescent="0.25"/>
    <row r="993" s="62" customFormat="1" x14ac:dyDescent="0.25"/>
    <row r="994" s="62" customFormat="1" x14ac:dyDescent="0.25"/>
    <row r="995" s="62" customFormat="1" x14ac:dyDescent="0.25"/>
    <row r="996" s="62" customFormat="1" x14ac:dyDescent="0.25"/>
    <row r="997" s="62" customFormat="1" x14ac:dyDescent="0.25"/>
    <row r="998" s="62" customFormat="1" x14ac:dyDescent="0.25"/>
    <row r="999" s="62" customFormat="1" x14ac:dyDescent="0.25"/>
    <row r="1000" s="62" customFormat="1" x14ac:dyDescent="0.25"/>
    <row r="1001" s="62" customFormat="1" x14ac:dyDescent="0.25"/>
    <row r="1002" s="62" customFormat="1" x14ac:dyDescent="0.25"/>
    <row r="1003" s="62" customFormat="1" x14ac:dyDescent="0.25"/>
    <row r="1004" s="62" customFormat="1" x14ac:dyDescent="0.25"/>
    <row r="1005" s="62" customFormat="1" x14ac:dyDescent="0.25"/>
    <row r="1006" s="62" customFormat="1" x14ac:dyDescent="0.25"/>
    <row r="1007" s="62" customFormat="1" x14ac:dyDescent="0.25"/>
    <row r="1008" s="62" customFormat="1" x14ac:dyDescent="0.25"/>
    <row r="1009" s="62" customFormat="1" x14ac:dyDescent="0.25"/>
    <row r="1010" s="62" customFormat="1" x14ac:dyDescent="0.25"/>
    <row r="1011" s="62" customFormat="1" x14ac:dyDescent="0.25"/>
    <row r="1012" s="62" customFormat="1" x14ac:dyDescent="0.25"/>
    <row r="1013" s="62" customFormat="1" x14ac:dyDescent="0.25"/>
    <row r="1014" s="62" customFormat="1" x14ac:dyDescent="0.25"/>
    <row r="1015" s="62" customFormat="1" x14ac:dyDescent="0.25"/>
    <row r="1016" s="62" customFormat="1" x14ac:dyDescent="0.25"/>
    <row r="1017" s="62" customFormat="1" x14ac:dyDescent="0.25"/>
    <row r="1018" s="62" customFormat="1" x14ac:dyDescent="0.25"/>
    <row r="1019" s="62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Z8:Z9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A1:O1"/>
    <mergeCell ref="A3:T3"/>
    <mergeCell ref="A4:T4"/>
    <mergeCell ref="A6:I6"/>
    <mergeCell ref="J6:V6"/>
  </mergeCells>
  <pageMargins left="0.15" right="0.15" top="0.6" bottom="0.02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19"/>
  <sheetViews>
    <sheetView topLeftCell="C51" zoomScale="60" zoomScaleNormal="60" workbookViewId="0">
      <selection activeCell="AC60" activeCellId="8" sqref="AE54 AC23 AC25 AC36 AC55 AC56 AC58 AC59 AC60"/>
    </sheetView>
  </sheetViews>
  <sheetFormatPr defaultRowHeight="16.5" x14ac:dyDescent="0.3"/>
  <cols>
    <col min="1" max="1" width="9.140625" style="42" customWidth="1"/>
    <col min="2" max="2" width="18.28515625" style="42" customWidth="1"/>
    <col min="3" max="3" width="9.140625" style="42" customWidth="1"/>
    <col min="4" max="4" width="15" style="42" customWidth="1"/>
    <col min="5" max="5" width="9.140625" style="42" customWidth="1"/>
    <col min="6" max="6" width="18.28515625" style="42" customWidth="1"/>
    <col min="7" max="7" width="18" style="42" customWidth="1"/>
    <col min="8" max="9" width="9.140625" style="42" customWidth="1"/>
    <col min="10" max="23" width="9.140625" style="40"/>
    <col min="24" max="24" width="11.7109375" style="40" customWidth="1"/>
    <col min="25" max="25" width="12" style="40" bestFit="1" customWidth="1"/>
    <col min="26" max="16384" width="9.140625" style="40"/>
  </cols>
  <sheetData>
    <row r="1" spans="1:29" x14ac:dyDescent="0.25">
      <c r="A1" s="503"/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</row>
    <row r="2" spans="1:29" x14ac:dyDescent="0.3">
      <c r="A2" s="40" t="s">
        <v>0</v>
      </c>
      <c r="B2" s="40"/>
      <c r="C2" s="40"/>
      <c r="D2" s="40"/>
      <c r="E2" s="40"/>
      <c r="F2" s="40"/>
      <c r="G2" s="40"/>
      <c r="H2" s="40"/>
      <c r="I2" s="40"/>
      <c r="Q2" s="41" t="s">
        <v>63</v>
      </c>
      <c r="R2" s="42" t="s">
        <v>2</v>
      </c>
      <c r="S2" s="41">
        <v>2024</v>
      </c>
      <c r="T2" s="40" t="s">
        <v>3</v>
      </c>
      <c r="W2" s="43"/>
      <c r="X2" s="43"/>
      <c r="Y2" s="43"/>
      <c r="Z2" s="43"/>
      <c r="AA2" s="43"/>
    </row>
    <row r="3" spans="1:29" ht="15" x14ac:dyDescent="0.25">
      <c r="A3" s="504" t="s">
        <v>4</v>
      </c>
      <c r="B3" s="504"/>
      <c r="C3" s="504"/>
      <c r="D3" s="504"/>
      <c r="E3" s="504"/>
      <c r="F3" s="504"/>
      <c r="G3" s="504"/>
      <c r="H3" s="504"/>
      <c r="I3" s="504"/>
      <c r="J3" s="504"/>
      <c r="K3" s="504"/>
      <c r="L3" s="504"/>
      <c r="M3" s="504"/>
      <c r="N3" s="504"/>
      <c r="O3" s="504"/>
      <c r="P3" s="504"/>
      <c r="Q3" s="504"/>
      <c r="R3" s="504"/>
      <c r="S3" s="504"/>
      <c r="T3" s="504"/>
      <c r="W3" s="43"/>
      <c r="X3" s="43"/>
      <c r="Y3" s="43"/>
      <c r="Z3" s="43"/>
      <c r="AA3" s="43"/>
    </row>
    <row r="4" spans="1:29" ht="15" x14ac:dyDescent="0.25">
      <c r="A4" s="505" t="s">
        <v>5</v>
      </c>
      <c r="B4" s="506"/>
      <c r="C4" s="506"/>
      <c r="D4" s="506"/>
      <c r="E4" s="506"/>
      <c r="F4" s="506"/>
      <c r="G4" s="506"/>
      <c r="H4" s="506"/>
      <c r="I4" s="506"/>
      <c r="J4" s="506"/>
      <c r="K4" s="506"/>
      <c r="L4" s="506"/>
      <c r="M4" s="506"/>
      <c r="N4" s="506"/>
      <c r="O4" s="506"/>
      <c r="P4" s="506"/>
      <c r="Q4" s="506"/>
      <c r="R4" s="506"/>
      <c r="S4" s="506"/>
      <c r="T4" s="506"/>
      <c r="U4" s="44"/>
      <c r="V4" s="44"/>
      <c r="W4" s="44"/>
      <c r="X4" s="44"/>
      <c r="Y4" s="44"/>
      <c r="Z4" s="44"/>
      <c r="AA4" s="44"/>
    </row>
    <row r="5" spans="1:29" s="42" customFormat="1" ht="27.75" customHeight="1" thickBot="1" x14ac:dyDescent="0.35">
      <c r="A5" s="45"/>
      <c r="B5" s="45"/>
      <c r="C5" s="45"/>
      <c r="D5" s="45"/>
      <c r="E5" s="45"/>
      <c r="F5" s="45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0"/>
      <c r="T5" s="40"/>
      <c r="U5" s="40"/>
      <c r="V5" s="40"/>
      <c r="W5" s="40"/>
      <c r="X5" s="40"/>
      <c r="Y5" s="40"/>
      <c r="Z5" s="40"/>
      <c r="AA5" s="40"/>
    </row>
    <row r="6" spans="1:29" ht="32.25" customHeight="1" thickBot="1" x14ac:dyDescent="0.3">
      <c r="A6" s="492" t="s">
        <v>6</v>
      </c>
      <c r="B6" s="493"/>
      <c r="C6" s="493"/>
      <c r="D6" s="493"/>
      <c r="E6" s="493"/>
      <c r="F6" s="493"/>
      <c r="G6" s="493"/>
      <c r="H6" s="493"/>
      <c r="I6" s="494"/>
      <c r="J6" s="493" t="s">
        <v>7</v>
      </c>
      <c r="K6" s="493"/>
      <c r="L6" s="493"/>
      <c r="M6" s="493"/>
      <c r="N6" s="493"/>
      <c r="O6" s="493"/>
      <c r="P6" s="493"/>
      <c r="Q6" s="493"/>
      <c r="R6" s="493"/>
      <c r="S6" s="493"/>
      <c r="T6" s="493"/>
      <c r="U6" s="493"/>
      <c r="V6" s="494"/>
      <c r="W6" s="490" t="s">
        <v>8</v>
      </c>
      <c r="X6" s="495" t="s">
        <v>9</v>
      </c>
      <c r="Y6" s="496"/>
      <c r="Z6" s="497"/>
      <c r="AA6" s="501" t="s">
        <v>10</v>
      </c>
    </row>
    <row r="7" spans="1:29" ht="171.75" customHeight="1" thickBot="1" x14ac:dyDescent="0.3">
      <c r="A7" s="490" t="s">
        <v>11</v>
      </c>
      <c r="B7" s="490" t="s">
        <v>12</v>
      </c>
      <c r="C7" s="490" t="s">
        <v>13</v>
      </c>
      <c r="D7" s="490" t="s">
        <v>14</v>
      </c>
      <c r="E7" s="490" t="s">
        <v>15</v>
      </c>
      <c r="F7" s="490" t="s">
        <v>16</v>
      </c>
      <c r="G7" s="490" t="s">
        <v>17</v>
      </c>
      <c r="H7" s="490" t="s">
        <v>18</v>
      </c>
      <c r="I7" s="490" t="s">
        <v>19</v>
      </c>
      <c r="J7" s="501" t="s">
        <v>20</v>
      </c>
      <c r="K7" s="490" t="s">
        <v>21</v>
      </c>
      <c r="L7" s="490" t="s">
        <v>22</v>
      </c>
      <c r="M7" s="492" t="s">
        <v>23</v>
      </c>
      <c r="N7" s="493"/>
      <c r="O7" s="493"/>
      <c r="P7" s="493"/>
      <c r="Q7" s="493"/>
      <c r="R7" s="493"/>
      <c r="S7" s="493"/>
      <c r="T7" s="493"/>
      <c r="U7" s="494"/>
      <c r="V7" s="490" t="s">
        <v>24</v>
      </c>
      <c r="W7" s="491"/>
      <c r="X7" s="498"/>
      <c r="Y7" s="499"/>
      <c r="Z7" s="500"/>
      <c r="AA7" s="502"/>
    </row>
    <row r="8" spans="1:29" ht="63.75" customHeight="1" thickBot="1" x14ac:dyDescent="0.3">
      <c r="A8" s="491"/>
      <c r="B8" s="491"/>
      <c r="C8" s="491"/>
      <c r="D8" s="491"/>
      <c r="E8" s="491"/>
      <c r="F8" s="491"/>
      <c r="G8" s="491"/>
      <c r="H8" s="491"/>
      <c r="I8" s="491"/>
      <c r="J8" s="502"/>
      <c r="K8" s="491"/>
      <c r="L8" s="491"/>
      <c r="M8" s="490" t="s">
        <v>25</v>
      </c>
      <c r="N8" s="492" t="s">
        <v>26</v>
      </c>
      <c r="O8" s="493"/>
      <c r="P8" s="494"/>
      <c r="Q8" s="492" t="s">
        <v>27</v>
      </c>
      <c r="R8" s="493"/>
      <c r="S8" s="493"/>
      <c r="T8" s="494"/>
      <c r="U8" s="490" t="s">
        <v>28</v>
      </c>
      <c r="V8" s="491"/>
      <c r="W8" s="491"/>
      <c r="X8" s="490" t="s">
        <v>29</v>
      </c>
      <c r="Y8" s="490" t="s">
        <v>30</v>
      </c>
      <c r="Z8" s="490" t="s">
        <v>31</v>
      </c>
      <c r="AA8" s="502"/>
    </row>
    <row r="9" spans="1:29" ht="71.25" customHeight="1" thickBot="1" x14ac:dyDescent="0.3">
      <c r="A9" s="491"/>
      <c r="B9" s="491"/>
      <c r="C9" s="491"/>
      <c r="D9" s="491"/>
      <c r="E9" s="491"/>
      <c r="F9" s="491"/>
      <c r="G9" s="491"/>
      <c r="H9" s="491"/>
      <c r="I9" s="491"/>
      <c r="J9" s="502"/>
      <c r="K9" s="491"/>
      <c r="L9" s="491"/>
      <c r="M9" s="491"/>
      <c r="N9" s="133" t="s">
        <v>32</v>
      </c>
      <c r="O9" s="133" t="s">
        <v>33</v>
      </c>
      <c r="P9" s="133" t="s">
        <v>34</v>
      </c>
      <c r="Q9" s="133" t="s">
        <v>35</v>
      </c>
      <c r="R9" s="133" t="s">
        <v>36</v>
      </c>
      <c r="S9" s="133" t="s">
        <v>37</v>
      </c>
      <c r="T9" s="133" t="s">
        <v>38</v>
      </c>
      <c r="U9" s="491"/>
      <c r="V9" s="491"/>
      <c r="W9" s="491"/>
      <c r="X9" s="491"/>
      <c r="Y9" s="491"/>
      <c r="Z9" s="491"/>
      <c r="AA9" s="502"/>
    </row>
    <row r="10" spans="1:29" ht="17.25" customHeight="1" thickBot="1" x14ac:dyDescent="0.3">
      <c r="A10" s="48">
        <v>1</v>
      </c>
      <c r="B10" s="48">
        <v>2</v>
      </c>
      <c r="C10" s="48">
        <v>3</v>
      </c>
      <c r="D10" s="48">
        <v>4</v>
      </c>
      <c r="E10" s="48">
        <v>5</v>
      </c>
      <c r="F10" s="48">
        <v>6</v>
      </c>
      <c r="G10" s="48">
        <v>7</v>
      </c>
      <c r="H10" s="48">
        <v>8</v>
      </c>
      <c r="I10" s="48">
        <v>9</v>
      </c>
      <c r="J10" s="48">
        <v>10</v>
      </c>
      <c r="K10" s="48">
        <v>11</v>
      </c>
      <c r="L10" s="48">
        <v>12</v>
      </c>
      <c r="M10" s="48">
        <v>13</v>
      </c>
      <c r="N10" s="48">
        <v>14</v>
      </c>
      <c r="O10" s="48">
        <v>15</v>
      </c>
      <c r="P10" s="48">
        <v>16</v>
      </c>
      <c r="Q10" s="48">
        <v>17</v>
      </c>
      <c r="R10" s="48">
        <v>18</v>
      </c>
      <c r="S10" s="48">
        <v>19</v>
      </c>
      <c r="T10" s="48">
        <v>20</v>
      </c>
      <c r="U10" s="48">
        <v>21</v>
      </c>
      <c r="V10" s="48">
        <v>22</v>
      </c>
      <c r="W10" s="48">
        <v>23</v>
      </c>
      <c r="X10" s="48">
        <v>24</v>
      </c>
      <c r="Y10" s="48">
        <v>25</v>
      </c>
      <c r="Z10" s="48">
        <v>26</v>
      </c>
      <c r="AA10" s="48">
        <v>27</v>
      </c>
    </row>
    <row r="11" spans="1:29" s="62" customFormat="1" ht="75" x14ac:dyDescent="0.25">
      <c r="A11" s="51">
        <v>1</v>
      </c>
      <c r="B11" s="51" t="s">
        <v>47</v>
      </c>
      <c r="C11" s="51" t="s">
        <v>53</v>
      </c>
      <c r="D11" s="51" t="s">
        <v>299</v>
      </c>
      <c r="E11" s="51" t="s">
        <v>42</v>
      </c>
      <c r="F11" s="51" t="s">
        <v>300</v>
      </c>
      <c r="G11" s="51" t="s">
        <v>301</v>
      </c>
      <c r="H11" s="51" t="s">
        <v>45</v>
      </c>
      <c r="I11" s="51">
        <v>0.47</v>
      </c>
      <c r="J11" s="127" t="s">
        <v>74</v>
      </c>
      <c r="K11" s="51"/>
      <c r="L11" s="51"/>
      <c r="M11" s="51">
        <v>82</v>
      </c>
      <c r="N11" s="51">
        <v>0</v>
      </c>
      <c r="O11" s="51">
        <v>0</v>
      </c>
      <c r="P11" s="51">
        <v>82</v>
      </c>
      <c r="Q11" s="51">
        <v>0</v>
      </c>
      <c r="R11" s="51">
        <v>0</v>
      </c>
      <c r="S11" s="51">
        <v>0</v>
      </c>
      <c r="T11" s="51">
        <v>82</v>
      </c>
      <c r="U11" s="51">
        <v>0</v>
      </c>
      <c r="V11" s="51">
        <v>12</v>
      </c>
      <c r="W11" s="51"/>
      <c r="X11" s="51" t="s">
        <v>302</v>
      </c>
      <c r="Y11" s="51" t="s">
        <v>109</v>
      </c>
      <c r="Z11" s="51" t="s">
        <v>46</v>
      </c>
      <c r="AA11" s="51">
        <v>0</v>
      </c>
      <c r="AB11" s="61"/>
      <c r="AC11" s="62">
        <f>V11*I11</f>
        <v>5.64</v>
      </c>
    </row>
    <row r="12" spans="1:29" s="62" customFormat="1" ht="80.25" customHeight="1" x14ac:dyDescent="0.25">
      <c r="A12" s="127">
        <v>2</v>
      </c>
      <c r="B12" s="127" t="s">
        <v>47</v>
      </c>
      <c r="C12" s="127" t="s">
        <v>40</v>
      </c>
      <c r="D12" s="127" t="s">
        <v>200</v>
      </c>
      <c r="E12" s="127" t="s">
        <v>73</v>
      </c>
      <c r="F12" s="127" t="s">
        <v>303</v>
      </c>
      <c r="G12" s="127" t="s">
        <v>304</v>
      </c>
      <c r="H12" s="127" t="s">
        <v>45</v>
      </c>
      <c r="I12" s="127">
        <v>10.583</v>
      </c>
      <c r="J12" s="127" t="s">
        <v>74</v>
      </c>
      <c r="K12" s="127"/>
      <c r="L12" s="127"/>
      <c r="M12" s="127">
        <v>9</v>
      </c>
      <c r="N12" s="127">
        <v>0</v>
      </c>
      <c r="O12" s="127">
        <v>0</v>
      </c>
      <c r="P12" s="127">
        <v>7</v>
      </c>
      <c r="Q12" s="127">
        <v>0</v>
      </c>
      <c r="R12" s="127">
        <v>0</v>
      </c>
      <c r="S12" s="127">
        <v>7</v>
      </c>
      <c r="T12" s="127">
        <v>0</v>
      </c>
      <c r="U12" s="127">
        <v>2</v>
      </c>
      <c r="V12" s="127">
        <v>22</v>
      </c>
      <c r="W12" s="127"/>
      <c r="X12" s="128" t="s">
        <v>305</v>
      </c>
      <c r="Y12" s="51" t="s">
        <v>109</v>
      </c>
      <c r="Z12" s="127" t="s">
        <v>46</v>
      </c>
      <c r="AA12" s="127">
        <v>0</v>
      </c>
      <c r="AB12" s="61"/>
      <c r="AC12" s="62">
        <f>V12*I12</f>
        <v>232.82599999999999</v>
      </c>
    </row>
    <row r="13" spans="1:29" s="62" customFormat="1" ht="80.25" customHeight="1" x14ac:dyDescent="0.25">
      <c r="A13" s="127">
        <v>3</v>
      </c>
      <c r="B13" s="127" t="s">
        <v>71</v>
      </c>
      <c r="C13" s="127" t="s">
        <v>53</v>
      </c>
      <c r="D13" s="127" t="s">
        <v>306</v>
      </c>
      <c r="E13" s="127">
        <v>0.38</v>
      </c>
      <c r="F13" s="127" t="s">
        <v>307</v>
      </c>
      <c r="G13" s="127" t="s">
        <v>308</v>
      </c>
      <c r="H13" s="127" t="s">
        <v>75</v>
      </c>
      <c r="I13" s="129">
        <v>1</v>
      </c>
      <c r="J13" s="127" t="s">
        <v>74</v>
      </c>
      <c r="K13" s="127"/>
      <c r="L13" s="127"/>
      <c r="M13" s="127">
        <v>8</v>
      </c>
      <c r="N13" s="127">
        <v>0</v>
      </c>
      <c r="O13" s="127">
        <v>0</v>
      </c>
      <c r="P13" s="127">
        <v>8</v>
      </c>
      <c r="Q13" s="127">
        <v>0</v>
      </c>
      <c r="R13" s="127">
        <v>0</v>
      </c>
      <c r="S13" s="127">
        <v>0</v>
      </c>
      <c r="T13" s="127">
        <v>8</v>
      </c>
      <c r="U13" s="127">
        <v>0</v>
      </c>
      <c r="V13" s="127">
        <v>6</v>
      </c>
      <c r="W13" s="127"/>
      <c r="X13" s="128"/>
      <c r="Y13" s="127"/>
      <c r="Z13" s="127"/>
      <c r="AA13" s="127">
        <v>1</v>
      </c>
      <c r="AB13" s="61"/>
    </row>
    <row r="14" spans="1:29" s="62" customFormat="1" ht="80.25" customHeight="1" x14ac:dyDescent="0.25">
      <c r="A14" s="51">
        <v>4</v>
      </c>
      <c r="B14" s="127" t="s">
        <v>71</v>
      </c>
      <c r="C14" s="127" t="s">
        <v>53</v>
      </c>
      <c r="D14" s="127" t="s">
        <v>309</v>
      </c>
      <c r="E14" s="127">
        <v>0.38</v>
      </c>
      <c r="F14" s="127" t="s">
        <v>310</v>
      </c>
      <c r="G14" s="127" t="s">
        <v>311</v>
      </c>
      <c r="H14" s="127" t="s">
        <v>75</v>
      </c>
      <c r="I14" s="129">
        <v>7.5</v>
      </c>
      <c r="J14" s="127" t="s">
        <v>74</v>
      </c>
      <c r="K14" s="127"/>
      <c r="L14" s="127"/>
      <c r="M14" s="127">
        <v>6</v>
      </c>
      <c r="N14" s="127">
        <v>0</v>
      </c>
      <c r="O14" s="127">
        <v>0</v>
      </c>
      <c r="P14" s="127">
        <v>6</v>
      </c>
      <c r="Q14" s="127">
        <v>0</v>
      </c>
      <c r="R14" s="127">
        <v>0</v>
      </c>
      <c r="S14" s="127">
        <v>0</v>
      </c>
      <c r="T14" s="127">
        <v>6</v>
      </c>
      <c r="U14" s="127">
        <v>0</v>
      </c>
      <c r="V14" s="127">
        <v>6</v>
      </c>
      <c r="W14" s="127"/>
      <c r="X14" s="128"/>
      <c r="Y14" s="127"/>
      <c r="Z14" s="127"/>
      <c r="AA14" s="127">
        <v>1</v>
      </c>
      <c r="AB14" s="61"/>
    </row>
    <row r="15" spans="1:29" s="62" customFormat="1" ht="80.25" customHeight="1" x14ac:dyDescent="0.25">
      <c r="A15" s="127">
        <v>5</v>
      </c>
      <c r="B15" s="127" t="s">
        <v>71</v>
      </c>
      <c r="C15" s="127" t="s">
        <v>53</v>
      </c>
      <c r="D15" s="127" t="s">
        <v>125</v>
      </c>
      <c r="E15" s="127" t="s">
        <v>73</v>
      </c>
      <c r="F15" s="127" t="s">
        <v>312</v>
      </c>
      <c r="G15" s="127" t="s">
        <v>313</v>
      </c>
      <c r="H15" s="127" t="s">
        <v>75</v>
      </c>
      <c r="I15" s="127">
        <v>1.1499999999999999</v>
      </c>
      <c r="J15" s="127" t="s">
        <v>74</v>
      </c>
      <c r="K15" s="127"/>
      <c r="L15" s="127"/>
      <c r="M15" s="127">
        <v>63</v>
      </c>
      <c r="N15" s="127">
        <v>0</v>
      </c>
      <c r="O15" s="127">
        <v>0</v>
      </c>
      <c r="P15" s="127">
        <v>63</v>
      </c>
      <c r="Q15" s="127">
        <v>0</v>
      </c>
      <c r="R15" s="127">
        <v>0</v>
      </c>
      <c r="S15" s="127">
        <v>0</v>
      </c>
      <c r="T15" s="127">
        <v>63</v>
      </c>
      <c r="U15" s="127">
        <v>0</v>
      </c>
      <c r="V15" s="127">
        <v>21</v>
      </c>
      <c r="W15" s="127"/>
      <c r="X15" s="128"/>
      <c r="Y15" s="127"/>
      <c r="Z15" s="127"/>
      <c r="AA15" s="127">
        <v>1</v>
      </c>
      <c r="AB15" s="61"/>
    </row>
    <row r="16" spans="1:29" s="62" customFormat="1" ht="75" x14ac:dyDescent="0.25">
      <c r="A16" s="127">
        <v>6</v>
      </c>
      <c r="B16" s="51" t="s">
        <v>47</v>
      </c>
      <c r="C16" s="51" t="s">
        <v>40</v>
      </c>
      <c r="D16" s="51" t="s">
        <v>133</v>
      </c>
      <c r="E16" s="51" t="s">
        <v>73</v>
      </c>
      <c r="F16" s="51" t="s">
        <v>314</v>
      </c>
      <c r="G16" s="51" t="s">
        <v>315</v>
      </c>
      <c r="H16" s="51" t="s">
        <v>45</v>
      </c>
      <c r="I16" s="51">
        <v>0.02</v>
      </c>
      <c r="J16" s="127" t="s">
        <v>74</v>
      </c>
      <c r="K16" s="51"/>
      <c r="L16" s="51"/>
      <c r="M16" s="51">
        <v>200</v>
      </c>
      <c r="N16" s="51">
        <v>0</v>
      </c>
      <c r="O16" s="51">
        <v>0</v>
      </c>
      <c r="P16" s="51">
        <v>200</v>
      </c>
      <c r="Q16" s="51">
        <v>0</v>
      </c>
      <c r="R16" s="51">
        <v>0</v>
      </c>
      <c r="S16" s="51">
        <v>0</v>
      </c>
      <c r="T16" s="51">
        <v>200</v>
      </c>
      <c r="U16" s="51">
        <v>0</v>
      </c>
      <c r="V16" s="51">
        <v>45</v>
      </c>
      <c r="W16" s="51"/>
      <c r="X16" s="60" t="s">
        <v>316</v>
      </c>
      <c r="Y16" s="51" t="s">
        <v>109</v>
      </c>
      <c r="Z16" s="51" t="s">
        <v>46</v>
      </c>
      <c r="AA16" s="51">
        <v>0</v>
      </c>
      <c r="AB16" s="61"/>
      <c r="AC16" s="62">
        <f>V16*I16</f>
        <v>0.9</v>
      </c>
    </row>
    <row r="17" spans="1:29" s="62" customFormat="1" ht="75" x14ac:dyDescent="0.25">
      <c r="A17" s="51">
        <v>7</v>
      </c>
      <c r="B17" s="51" t="s">
        <v>47</v>
      </c>
      <c r="C17" s="51" t="s">
        <v>53</v>
      </c>
      <c r="D17" s="51" t="s">
        <v>317</v>
      </c>
      <c r="E17" s="51" t="s">
        <v>73</v>
      </c>
      <c r="F17" s="51" t="s">
        <v>318</v>
      </c>
      <c r="G17" s="51" t="s">
        <v>319</v>
      </c>
      <c r="H17" s="51" t="s">
        <v>45</v>
      </c>
      <c r="I17" s="51">
        <v>3.17</v>
      </c>
      <c r="J17" s="127" t="s">
        <v>74</v>
      </c>
      <c r="K17" s="51"/>
      <c r="L17" s="51"/>
      <c r="M17" s="51">
        <v>68</v>
      </c>
      <c r="N17" s="51">
        <v>0</v>
      </c>
      <c r="O17" s="51">
        <v>0</v>
      </c>
      <c r="P17" s="51">
        <v>68</v>
      </c>
      <c r="Q17" s="51">
        <v>0</v>
      </c>
      <c r="R17" s="51">
        <v>0</v>
      </c>
      <c r="S17" s="51">
        <v>0</v>
      </c>
      <c r="T17" s="51">
        <v>68</v>
      </c>
      <c r="U17" s="51">
        <v>0</v>
      </c>
      <c r="V17" s="51">
        <v>34</v>
      </c>
      <c r="W17" s="51"/>
      <c r="X17" s="60" t="s">
        <v>320</v>
      </c>
      <c r="Y17" s="51" t="s">
        <v>109</v>
      </c>
      <c r="Z17" s="51" t="s">
        <v>46</v>
      </c>
      <c r="AA17" s="51">
        <v>0</v>
      </c>
      <c r="AB17" s="61"/>
      <c r="AC17" s="62">
        <f>V17*I17</f>
        <v>107.78</v>
      </c>
    </row>
    <row r="18" spans="1:29" s="62" customFormat="1" ht="75" x14ac:dyDescent="0.25">
      <c r="A18" s="127">
        <v>8</v>
      </c>
      <c r="B18" s="51" t="s">
        <v>71</v>
      </c>
      <c r="C18" s="51" t="s">
        <v>53</v>
      </c>
      <c r="D18" s="127" t="s">
        <v>321</v>
      </c>
      <c r="E18" s="51">
        <v>0.38</v>
      </c>
      <c r="F18" s="60" t="s">
        <v>322</v>
      </c>
      <c r="G18" s="60" t="s">
        <v>323</v>
      </c>
      <c r="H18" s="51" t="s">
        <v>75</v>
      </c>
      <c r="I18" s="52">
        <v>1.5</v>
      </c>
      <c r="J18" s="51" t="s">
        <v>74</v>
      </c>
      <c r="K18" s="51"/>
      <c r="L18" s="51"/>
      <c r="M18" s="127">
        <v>6</v>
      </c>
      <c r="N18" s="127">
        <v>0</v>
      </c>
      <c r="O18" s="127">
        <v>0</v>
      </c>
      <c r="P18" s="127">
        <v>6</v>
      </c>
      <c r="Q18" s="127">
        <v>0</v>
      </c>
      <c r="R18" s="127">
        <v>0</v>
      </c>
      <c r="S18" s="127">
        <v>0</v>
      </c>
      <c r="T18" s="127">
        <v>6</v>
      </c>
      <c r="U18" s="127">
        <v>0</v>
      </c>
      <c r="V18" s="127">
        <v>6</v>
      </c>
      <c r="W18" s="127"/>
      <c r="X18" s="128"/>
      <c r="Y18" s="127"/>
      <c r="Z18" s="127"/>
      <c r="AA18" s="127">
        <v>1</v>
      </c>
      <c r="AB18" s="61"/>
    </row>
    <row r="19" spans="1:29" s="62" customFormat="1" ht="75" x14ac:dyDescent="0.25">
      <c r="A19" s="127">
        <v>9</v>
      </c>
      <c r="B19" s="51" t="s">
        <v>71</v>
      </c>
      <c r="C19" s="51" t="s">
        <v>53</v>
      </c>
      <c r="D19" s="127" t="s">
        <v>324</v>
      </c>
      <c r="E19" s="51">
        <v>0.38</v>
      </c>
      <c r="F19" s="60" t="s">
        <v>325</v>
      </c>
      <c r="G19" s="60" t="s">
        <v>326</v>
      </c>
      <c r="H19" s="51" t="s">
        <v>75</v>
      </c>
      <c r="I19" s="52">
        <v>2</v>
      </c>
      <c r="J19" s="51" t="s">
        <v>74</v>
      </c>
      <c r="K19" s="51"/>
      <c r="L19" s="51"/>
      <c r="M19" s="127">
        <v>6</v>
      </c>
      <c r="N19" s="127">
        <v>0</v>
      </c>
      <c r="O19" s="127">
        <v>0</v>
      </c>
      <c r="P19" s="127">
        <v>6</v>
      </c>
      <c r="Q19" s="127">
        <v>0</v>
      </c>
      <c r="R19" s="127">
        <v>0</v>
      </c>
      <c r="S19" s="127">
        <v>0</v>
      </c>
      <c r="T19" s="127">
        <v>6</v>
      </c>
      <c r="U19" s="127">
        <v>0</v>
      </c>
      <c r="V19" s="127">
        <v>6</v>
      </c>
      <c r="W19" s="127"/>
      <c r="X19" s="128"/>
      <c r="Y19" s="127"/>
      <c r="Z19" s="127"/>
      <c r="AA19" s="127">
        <v>1</v>
      </c>
      <c r="AB19" s="61"/>
    </row>
    <row r="20" spans="1:29" s="62" customFormat="1" ht="75" x14ac:dyDescent="0.25">
      <c r="A20" s="51">
        <v>10</v>
      </c>
      <c r="B20" s="51" t="s">
        <v>71</v>
      </c>
      <c r="C20" s="51" t="s">
        <v>53</v>
      </c>
      <c r="D20" s="127" t="s">
        <v>327</v>
      </c>
      <c r="E20" s="51">
        <v>0.38</v>
      </c>
      <c r="F20" s="60" t="s">
        <v>328</v>
      </c>
      <c r="G20" s="60" t="s">
        <v>329</v>
      </c>
      <c r="H20" s="51" t="s">
        <v>75</v>
      </c>
      <c r="I20" s="52">
        <v>13</v>
      </c>
      <c r="J20" s="51" t="s">
        <v>74</v>
      </c>
      <c r="K20" s="51"/>
      <c r="L20" s="51"/>
      <c r="M20" s="127">
        <v>10</v>
      </c>
      <c r="N20" s="127">
        <v>0</v>
      </c>
      <c r="O20" s="127">
        <v>0</v>
      </c>
      <c r="P20" s="127">
        <v>10</v>
      </c>
      <c r="Q20" s="127">
        <v>0</v>
      </c>
      <c r="R20" s="127">
        <v>0</v>
      </c>
      <c r="S20" s="127">
        <v>0</v>
      </c>
      <c r="T20" s="127">
        <v>10</v>
      </c>
      <c r="U20" s="127">
        <v>0</v>
      </c>
      <c r="V20" s="127">
        <v>6</v>
      </c>
      <c r="W20" s="127"/>
      <c r="X20" s="128"/>
      <c r="Y20" s="127"/>
      <c r="Z20" s="127"/>
      <c r="AA20" s="127">
        <v>1</v>
      </c>
      <c r="AB20" s="61"/>
    </row>
    <row r="21" spans="1:29" s="62" customFormat="1" ht="75" x14ac:dyDescent="0.25">
      <c r="A21" s="127">
        <v>11</v>
      </c>
      <c r="B21" s="127" t="s">
        <v>71</v>
      </c>
      <c r="C21" s="127" t="s">
        <v>53</v>
      </c>
      <c r="D21" s="127" t="s">
        <v>330</v>
      </c>
      <c r="E21" s="127" t="s">
        <v>73</v>
      </c>
      <c r="F21" s="127" t="s">
        <v>331</v>
      </c>
      <c r="G21" s="127" t="s">
        <v>332</v>
      </c>
      <c r="H21" s="127" t="s">
        <v>75</v>
      </c>
      <c r="I21" s="127">
        <v>3.6659999999999999</v>
      </c>
      <c r="J21" s="127" t="s">
        <v>74</v>
      </c>
      <c r="K21" s="127"/>
      <c r="L21" s="127"/>
      <c r="M21" s="127">
        <v>83</v>
      </c>
      <c r="N21" s="127">
        <v>0</v>
      </c>
      <c r="O21" s="127">
        <v>0</v>
      </c>
      <c r="P21" s="127">
        <v>83</v>
      </c>
      <c r="Q21" s="127">
        <v>0</v>
      </c>
      <c r="R21" s="127">
        <v>0</v>
      </c>
      <c r="S21" s="127">
        <v>0</v>
      </c>
      <c r="T21" s="127">
        <v>83</v>
      </c>
      <c r="U21" s="127">
        <v>0</v>
      </c>
      <c r="V21" s="127">
        <v>32</v>
      </c>
      <c r="W21" s="127"/>
      <c r="X21" s="128"/>
      <c r="Y21" s="127"/>
      <c r="Z21" s="127"/>
      <c r="AA21" s="127">
        <v>1</v>
      </c>
      <c r="AB21" s="61"/>
    </row>
    <row r="22" spans="1:29" s="62" customFormat="1" ht="135" x14ac:dyDescent="0.25">
      <c r="A22" s="127">
        <v>12</v>
      </c>
      <c r="B22" s="51" t="s">
        <v>47</v>
      </c>
      <c r="C22" s="51" t="s">
        <v>53</v>
      </c>
      <c r="D22" s="51" t="s">
        <v>333</v>
      </c>
      <c r="E22" s="51" t="s">
        <v>73</v>
      </c>
      <c r="F22" s="51" t="s">
        <v>334</v>
      </c>
      <c r="G22" s="60" t="s">
        <v>335</v>
      </c>
      <c r="H22" s="51" t="s">
        <v>45</v>
      </c>
      <c r="I22" s="51">
        <v>9.9329999999999998</v>
      </c>
      <c r="J22" s="51" t="s">
        <v>74</v>
      </c>
      <c r="K22" s="51"/>
      <c r="L22" s="51"/>
      <c r="M22" s="51">
        <v>85</v>
      </c>
      <c r="N22" s="51">
        <v>0</v>
      </c>
      <c r="O22" s="51">
        <v>0</v>
      </c>
      <c r="P22" s="51">
        <v>85</v>
      </c>
      <c r="Q22" s="51">
        <v>0</v>
      </c>
      <c r="R22" s="51">
        <v>0</v>
      </c>
      <c r="S22" s="51">
        <v>0</v>
      </c>
      <c r="T22" s="51">
        <v>85</v>
      </c>
      <c r="U22" s="51">
        <v>0</v>
      </c>
      <c r="V22" s="51">
        <v>17</v>
      </c>
      <c r="W22" s="51"/>
      <c r="X22" s="60" t="s">
        <v>336</v>
      </c>
      <c r="Y22" s="51" t="s">
        <v>109</v>
      </c>
      <c r="Z22" s="51" t="s">
        <v>46</v>
      </c>
      <c r="AA22" s="51">
        <v>0</v>
      </c>
      <c r="AB22" s="61"/>
      <c r="AC22" s="62">
        <f>V22*I22</f>
        <v>168.86099999999999</v>
      </c>
    </row>
    <row r="23" spans="1:29" s="62" customFormat="1" ht="75" x14ac:dyDescent="0.25">
      <c r="A23" s="51">
        <v>13</v>
      </c>
      <c r="B23" s="51" t="s">
        <v>47</v>
      </c>
      <c r="C23" s="51" t="s">
        <v>48</v>
      </c>
      <c r="D23" s="51" t="s">
        <v>337</v>
      </c>
      <c r="E23" s="51" t="s">
        <v>50</v>
      </c>
      <c r="F23" s="51" t="s">
        <v>338</v>
      </c>
      <c r="G23" s="60" t="s">
        <v>339</v>
      </c>
      <c r="H23" s="51" t="s">
        <v>45</v>
      </c>
      <c r="I23" s="52">
        <v>10.5</v>
      </c>
      <c r="J23" s="51" t="s">
        <v>74</v>
      </c>
      <c r="K23" s="51"/>
      <c r="L23" s="51"/>
      <c r="M23" s="51">
        <v>6</v>
      </c>
      <c r="N23" s="51">
        <v>0</v>
      </c>
      <c r="O23" s="51">
        <v>0</v>
      </c>
      <c r="P23" s="51">
        <v>6</v>
      </c>
      <c r="Q23" s="51">
        <v>0</v>
      </c>
      <c r="R23" s="51">
        <v>0</v>
      </c>
      <c r="S23" s="51">
        <v>0</v>
      </c>
      <c r="T23" s="51">
        <v>6</v>
      </c>
      <c r="U23" s="51">
        <v>0</v>
      </c>
      <c r="V23" s="51">
        <v>22</v>
      </c>
      <c r="W23" s="51"/>
      <c r="X23" s="60" t="s">
        <v>340</v>
      </c>
      <c r="Y23" s="136" t="s">
        <v>70</v>
      </c>
      <c r="Z23" s="51" t="s">
        <v>46</v>
      </c>
      <c r="AA23" s="51">
        <v>1</v>
      </c>
      <c r="AB23" s="61"/>
      <c r="AC23" s="62">
        <f>V23*I23</f>
        <v>231</v>
      </c>
    </row>
    <row r="24" spans="1:29" s="62" customFormat="1" ht="75" x14ac:dyDescent="0.25">
      <c r="A24" s="127">
        <v>14</v>
      </c>
      <c r="B24" s="51" t="s">
        <v>71</v>
      </c>
      <c r="C24" s="51" t="s">
        <v>53</v>
      </c>
      <c r="D24" s="127" t="s">
        <v>341</v>
      </c>
      <c r="E24" s="51">
        <v>0.38</v>
      </c>
      <c r="F24" s="60" t="s">
        <v>342</v>
      </c>
      <c r="G24" s="60" t="s">
        <v>343</v>
      </c>
      <c r="H24" s="51" t="s">
        <v>75</v>
      </c>
      <c r="I24" s="52">
        <v>1</v>
      </c>
      <c r="J24" s="51" t="s">
        <v>74</v>
      </c>
      <c r="K24" s="51"/>
      <c r="L24" s="51"/>
      <c r="M24" s="127">
        <v>10</v>
      </c>
      <c r="N24" s="127">
        <v>0</v>
      </c>
      <c r="O24" s="127">
        <v>0</v>
      </c>
      <c r="P24" s="127">
        <v>10</v>
      </c>
      <c r="Q24" s="127">
        <v>0</v>
      </c>
      <c r="R24" s="127">
        <v>0</v>
      </c>
      <c r="S24" s="127">
        <v>0</v>
      </c>
      <c r="T24" s="127">
        <v>10</v>
      </c>
      <c r="U24" s="127">
        <v>0</v>
      </c>
      <c r="V24" s="127">
        <v>6</v>
      </c>
      <c r="W24" s="127"/>
      <c r="X24" s="128"/>
      <c r="Y24" s="127"/>
      <c r="Z24" s="127"/>
      <c r="AA24" s="127">
        <v>1</v>
      </c>
      <c r="AB24" s="61"/>
    </row>
    <row r="25" spans="1:29" s="62" customFormat="1" ht="75" x14ac:dyDescent="0.25">
      <c r="A25" s="127">
        <v>15</v>
      </c>
      <c r="B25" s="51" t="s">
        <v>71</v>
      </c>
      <c r="C25" s="51" t="s">
        <v>53</v>
      </c>
      <c r="D25" s="60" t="s">
        <v>344</v>
      </c>
      <c r="E25" s="51" t="s">
        <v>73</v>
      </c>
      <c r="F25" s="51" t="s">
        <v>345</v>
      </c>
      <c r="G25" s="60" t="s">
        <v>346</v>
      </c>
      <c r="H25" s="51" t="s">
        <v>45</v>
      </c>
      <c r="I25" s="51">
        <v>4.5659999999999998</v>
      </c>
      <c r="J25" s="51" t="s">
        <v>74</v>
      </c>
      <c r="K25" s="51"/>
      <c r="L25" s="51"/>
      <c r="M25" s="51">
        <v>42</v>
      </c>
      <c r="N25" s="51">
        <v>0</v>
      </c>
      <c r="O25" s="51">
        <v>0</v>
      </c>
      <c r="P25" s="51">
        <v>42</v>
      </c>
      <c r="Q25" s="51">
        <v>0</v>
      </c>
      <c r="R25" s="51">
        <v>0</v>
      </c>
      <c r="S25" s="51">
        <v>0</v>
      </c>
      <c r="T25" s="51">
        <v>42</v>
      </c>
      <c r="U25" s="51">
        <v>0</v>
      </c>
      <c r="V25" s="51">
        <v>12</v>
      </c>
      <c r="W25" s="51"/>
      <c r="X25" s="60" t="s">
        <v>347</v>
      </c>
      <c r="Y25" s="136" t="s">
        <v>70</v>
      </c>
      <c r="Z25" s="51" t="s">
        <v>46</v>
      </c>
      <c r="AA25" s="51">
        <v>1</v>
      </c>
      <c r="AB25" s="61"/>
      <c r="AC25" s="62">
        <f>V25*I25</f>
        <v>54.792000000000002</v>
      </c>
    </row>
    <row r="26" spans="1:29" s="62" customFormat="1" ht="90" x14ac:dyDescent="0.25">
      <c r="A26" s="51">
        <v>16</v>
      </c>
      <c r="B26" s="51" t="s">
        <v>71</v>
      </c>
      <c r="C26" s="51" t="s">
        <v>53</v>
      </c>
      <c r="D26" s="51" t="s">
        <v>72</v>
      </c>
      <c r="E26" s="51" t="s">
        <v>73</v>
      </c>
      <c r="F26" s="51" t="s">
        <v>345</v>
      </c>
      <c r="G26" s="60" t="s">
        <v>348</v>
      </c>
      <c r="H26" s="51" t="s">
        <v>45</v>
      </c>
      <c r="I26" s="52">
        <v>2.7330000000000001</v>
      </c>
      <c r="J26" s="51" t="s">
        <v>74</v>
      </c>
      <c r="K26" s="51"/>
      <c r="L26" s="51"/>
      <c r="M26" s="51">
        <v>123</v>
      </c>
      <c r="N26" s="51">
        <v>0</v>
      </c>
      <c r="O26" s="51">
        <v>0</v>
      </c>
      <c r="P26" s="51">
        <v>123</v>
      </c>
      <c r="Q26" s="51">
        <v>0</v>
      </c>
      <c r="R26" s="51">
        <v>0</v>
      </c>
      <c r="S26" s="51">
        <v>0</v>
      </c>
      <c r="T26" s="51">
        <v>123</v>
      </c>
      <c r="U26" s="51">
        <v>0</v>
      </c>
      <c r="V26" s="51">
        <v>25</v>
      </c>
      <c r="W26" s="51"/>
      <c r="X26" s="60" t="s">
        <v>349</v>
      </c>
      <c r="Y26" s="51" t="s">
        <v>109</v>
      </c>
      <c r="Z26" s="51" t="s">
        <v>46</v>
      </c>
      <c r="AA26" s="51">
        <v>0</v>
      </c>
      <c r="AB26" s="61"/>
      <c r="AC26" s="62">
        <f>V26*I26</f>
        <v>68.325000000000003</v>
      </c>
    </row>
    <row r="27" spans="1:29" s="62" customFormat="1" ht="75" x14ac:dyDescent="0.25">
      <c r="A27" s="127">
        <v>17</v>
      </c>
      <c r="B27" s="51" t="s">
        <v>47</v>
      </c>
      <c r="C27" s="51" t="s">
        <v>48</v>
      </c>
      <c r="D27" s="51" t="s">
        <v>350</v>
      </c>
      <c r="E27" s="51" t="s">
        <v>73</v>
      </c>
      <c r="F27" s="51" t="s">
        <v>351</v>
      </c>
      <c r="G27" s="51" t="s">
        <v>352</v>
      </c>
      <c r="H27" s="51" t="s">
        <v>45</v>
      </c>
      <c r="I27" s="51">
        <v>0.87</v>
      </c>
      <c r="J27" s="127" t="s">
        <v>74</v>
      </c>
      <c r="K27" s="51"/>
      <c r="L27" s="51"/>
      <c r="M27" s="51">
        <v>4</v>
      </c>
      <c r="N27" s="51">
        <v>0</v>
      </c>
      <c r="O27" s="51">
        <v>0</v>
      </c>
      <c r="P27" s="51">
        <v>4</v>
      </c>
      <c r="Q27" s="51">
        <v>0</v>
      </c>
      <c r="R27" s="51">
        <v>0</v>
      </c>
      <c r="S27" s="51">
        <v>0</v>
      </c>
      <c r="T27" s="51">
        <v>4</v>
      </c>
      <c r="U27" s="51">
        <v>0</v>
      </c>
      <c r="V27" s="51">
        <v>2</v>
      </c>
      <c r="W27" s="51"/>
      <c r="X27" s="60" t="s">
        <v>353</v>
      </c>
      <c r="Y27" s="51" t="s">
        <v>109</v>
      </c>
      <c r="Z27" s="51" t="s">
        <v>46</v>
      </c>
      <c r="AA27" s="51">
        <v>0</v>
      </c>
      <c r="AB27" s="61"/>
      <c r="AC27" s="62">
        <f>V27*I27</f>
        <v>1.74</v>
      </c>
    </row>
    <row r="28" spans="1:29" s="62" customFormat="1" ht="75" x14ac:dyDescent="0.25">
      <c r="A28" s="127">
        <v>18</v>
      </c>
      <c r="B28" s="127" t="s">
        <v>71</v>
      </c>
      <c r="C28" s="127" t="s">
        <v>53</v>
      </c>
      <c r="D28" s="127" t="s">
        <v>271</v>
      </c>
      <c r="E28" s="127">
        <v>35</v>
      </c>
      <c r="F28" s="128" t="s">
        <v>354</v>
      </c>
      <c r="G28" s="128" t="s">
        <v>355</v>
      </c>
      <c r="H28" s="128" t="s">
        <v>75</v>
      </c>
      <c r="I28" s="127">
        <v>0.41599999999999998</v>
      </c>
      <c r="J28" s="54" t="s">
        <v>82</v>
      </c>
      <c r="K28" s="127"/>
      <c r="L28" s="127"/>
      <c r="M28" s="127">
        <v>15</v>
      </c>
      <c r="N28" s="127">
        <v>0</v>
      </c>
      <c r="O28" s="127">
        <v>0</v>
      </c>
      <c r="P28" s="127">
        <v>15</v>
      </c>
      <c r="Q28" s="127">
        <v>0</v>
      </c>
      <c r="R28" s="127">
        <v>0</v>
      </c>
      <c r="S28" s="127">
        <v>0</v>
      </c>
      <c r="T28" s="127">
        <v>15</v>
      </c>
      <c r="U28" s="127">
        <v>0</v>
      </c>
      <c r="V28" s="127">
        <v>15</v>
      </c>
      <c r="W28" s="127"/>
      <c r="X28" s="127"/>
      <c r="Y28" s="127"/>
      <c r="Z28" s="127"/>
      <c r="AA28" s="127">
        <v>1</v>
      </c>
      <c r="AB28" s="61"/>
    </row>
    <row r="29" spans="1:29" s="62" customFormat="1" ht="75" x14ac:dyDescent="0.25">
      <c r="A29" s="51">
        <v>19</v>
      </c>
      <c r="B29" s="127" t="s">
        <v>71</v>
      </c>
      <c r="C29" s="127" t="s">
        <v>53</v>
      </c>
      <c r="D29" s="127" t="s">
        <v>271</v>
      </c>
      <c r="E29" s="127">
        <v>35</v>
      </c>
      <c r="F29" s="128" t="s">
        <v>356</v>
      </c>
      <c r="G29" s="128" t="s">
        <v>357</v>
      </c>
      <c r="H29" s="128" t="s">
        <v>75</v>
      </c>
      <c r="I29" s="129">
        <v>4</v>
      </c>
      <c r="J29" s="54" t="s">
        <v>82</v>
      </c>
      <c r="K29" s="127"/>
      <c r="L29" s="127"/>
      <c r="M29" s="127">
        <v>15</v>
      </c>
      <c r="N29" s="127">
        <v>0</v>
      </c>
      <c r="O29" s="127">
        <v>0</v>
      </c>
      <c r="P29" s="127">
        <v>15</v>
      </c>
      <c r="Q29" s="127">
        <v>0</v>
      </c>
      <c r="R29" s="127">
        <v>0</v>
      </c>
      <c r="S29" s="127">
        <v>0</v>
      </c>
      <c r="T29" s="127">
        <v>15</v>
      </c>
      <c r="U29" s="127">
        <v>0</v>
      </c>
      <c r="V29" s="127">
        <v>22</v>
      </c>
      <c r="W29" s="127"/>
      <c r="X29" s="127"/>
      <c r="Y29" s="127"/>
      <c r="Z29" s="127"/>
      <c r="AA29" s="127">
        <v>1</v>
      </c>
      <c r="AB29" s="61"/>
    </row>
    <row r="30" spans="1:29" s="62" customFormat="1" ht="90" x14ac:dyDescent="0.25">
      <c r="A30" s="127">
        <v>20</v>
      </c>
      <c r="B30" s="51" t="s">
        <v>71</v>
      </c>
      <c r="C30" s="51" t="s">
        <v>53</v>
      </c>
      <c r="D30" s="51" t="s">
        <v>72</v>
      </c>
      <c r="E30" s="51" t="s">
        <v>73</v>
      </c>
      <c r="F30" s="51" t="s">
        <v>358</v>
      </c>
      <c r="G30" s="60" t="s">
        <v>359</v>
      </c>
      <c r="H30" s="51" t="s">
        <v>45</v>
      </c>
      <c r="I30" s="51">
        <v>1.4</v>
      </c>
      <c r="J30" s="54" t="s">
        <v>82</v>
      </c>
      <c r="K30" s="51"/>
      <c r="L30" s="51"/>
      <c r="M30" s="51">
        <v>42</v>
      </c>
      <c r="N30" s="51">
        <v>0</v>
      </c>
      <c r="O30" s="51">
        <v>0</v>
      </c>
      <c r="P30" s="51">
        <v>42</v>
      </c>
      <c r="Q30" s="51">
        <v>0</v>
      </c>
      <c r="R30" s="51">
        <v>0</v>
      </c>
      <c r="S30" s="51">
        <v>0</v>
      </c>
      <c r="T30" s="51">
        <v>42</v>
      </c>
      <c r="U30" s="51">
        <v>0</v>
      </c>
      <c r="V30" s="51">
        <v>12</v>
      </c>
      <c r="W30" s="51"/>
      <c r="X30" s="60" t="s">
        <v>360</v>
      </c>
      <c r="Y30" s="51" t="s">
        <v>109</v>
      </c>
      <c r="Z30" s="51" t="s">
        <v>46</v>
      </c>
      <c r="AA30" s="51">
        <v>0</v>
      </c>
      <c r="AB30" s="61"/>
      <c r="AC30" s="62">
        <f>V30*I30</f>
        <v>16.799999999999997</v>
      </c>
    </row>
    <row r="31" spans="1:29" s="62" customFormat="1" ht="90" x14ac:dyDescent="0.25">
      <c r="A31" s="127">
        <v>21</v>
      </c>
      <c r="B31" s="51" t="s">
        <v>71</v>
      </c>
      <c r="C31" s="51" t="s">
        <v>53</v>
      </c>
      <c r="D31" s="51" t="s">
        <v>72</v>
      </c>
      <c r="E31" s="51" t="s">
        <v>73</v>
      </c>
      <c r="F31" s="51" t="s">
        <v>361</v>
      </c>
      <c r="G31" s="60" t="s">
        <v>362</v>
      </c>
      <c r="H31" s="51" t="s">
        <v>45</v>
      </c>
      <c r="I31" s="51">
        <v>11.15</v>
      </c>
      <c r="J31" s="54" t="s">
        <v>82</v>
      </c>
      <c r="K31" s="51"/>
      <c r="L31" s="51"/>
      <c r="M31" s="51">
        <v>162</v>
      </c>
      <c r="N31" s="51">
        <v>0</v>
      </c>
      <c r="O31" s="51">
        <v>0</v>
      </c>
      <c r="P31" s="51">
        <v>162</v>
      </c>
      <c r="Q31" s="51">
        <v>0</v>
      </c>
      <c r="R31" s="51">
        <v>0</v>
      </c>
      <c r="S31" s="51">
        <v>0</v>
      </c>
      <c r="T31" s="51">
        <v>162</v>
      </c>
      <c r="U31" s="51">
        <v>0</v>
      </c>
      <c r="V31" s="51">
        <v>13</v>
      </c>
      <c r="W31" s="51"/>
      <c r="X31" s="60" t="s">
        <v>363</v>
      </c>
      <c r="Y31" s="51" t="s">
        <v>109</v>
      </c>
      <c r="Z31" s="51" t="s">
        <v>46</v>
      </c>
      <c r="AA31" s="51">
        <v>0</v>
      </c>
      <c r="AB31" s="61"/>
      <c r="AC31" s="62">
        <f t="shared" ref="AC31:AC42" si="0">V31*I31</f>
        <v>144.95000000000002</v>
      </c>
    </row>
    <row r="32" spans="1:29" s="62" customFormat="1" ht="75" x14ac:dyDescent="0.25">
      <c r="A32" s="51">
        <v>22</v>
      </c>
      <c r="B32" s="51" t="s">
        <v>71</v>
      </c>
      <c r="C32" s="51" t="s">
        <v>53</v>
      </c>
      <c r="D32" s="51" t="s">
        <v>364</v>
      </c>
      <c r="E32" s="51" t="s">
        <v>73</v>
      </c>
      <c r="F32" s="51" t="s">
        <v>365</v>
      </c>
      <c r="G32" s="60" t="s">
        <v>362</v>
      </c>
      <c r="H32" s="51" t="s">
        <v>45</v>
      </c>
      <c r="I32" s="52">
        <v>7.05</v>
      </c>
      <c r="J32" s="54" t="s">
        <v>82</v>
      </c>
      <c r="K32" s="51"/>
      <c r="L32" s="51"/>
      <c r="M32" s="51">
        <v>14</v>
      </c>
      <c r="N32" s="51">
        <v>0</v>
      </c>
      <c r="O32" s="51">
        <v>0</v>
      </c>
      <c r="P32" s="51">
        <v>14</v>
      </c>
      <c r="Q32" s="51">
        <v>0</v>
      </c>
      <c r="R32" s="51">
        <v>0</v>
      </c>
      <c r="S32" s="51">
        <v>0</v>
      </c>
      <c r="T32" s="51">
        <v>14</v>
      </c>
      <c r="U32" s="51">
        <v>0</v>
      </c>
      <c r="V32" s="51">
        <v>3</v>
      </c>
      <c r="W32" s="51"/>
      <c r="X32" s="60" t="s">
        <v>366</v>
      </c>
      <c r="Y32" s="51" t="s">
        <v>109</v>
      </c>
      <c r="Z32" s="51" t="s">
        <v>46</v>
      </c>
      <c r="AA32" s="51">
        <v>0</v>
      </c>
      <c r="AB32" s="61"/>
      <c r="AC32" s="62">
        <f t="shared" si="0"/>
        <v>21.15</v>
      </c>
    </row>
    <row r="33" spans="1:29" s="62" customFormat="1" ht="75" x14ac:dyDescent="0.25">
      <c r="A33" s="127">
        <v>23</v>
      </c>
      <c r="B33" s="51" t="s">
        <v>47</v>
      </c>
      <c r="C33" s="51" t="s">
        <v>48</v>
      </c>
      <c r="D33" s="51" t="s">
        <v>367</v>
      </c>
      <c r="E33" s="51" t="s">
        <v>73</v>
      </c>
      <c r="F33" s="51" t="s">
        <v>368</v>
      </c>
      <c r="G33" s="60" t="s">
        <v>369</v>
      </c>
      <c r="H33" s="51" t="s">
        <v>45</v>
      </c>
      <c r="I33" s="51">
        <v>0.8</v>
      </c>
      <c r="J33" s="54" t="s">
        <v>82</v>
      </c>
      <c r="K33" s="51"/>
      <c r="L33" s="51"/>
      <c r="M33" s="51">
        <v>10</v>
      </c>
      <c r="N33" s="51">
        <v>0</v>
      </c>
      <c r="O33" s="51">
        <v>0</v>
      </c>
      <c r="P33" s="51">
        <v>10</v>
      </c>
      <c r="Q33" s="51">
        <v>0</v>
      </c>
      <c r="R33" s="51">
        <v>0</v>
      </c>
      <c r="S33" s="51">
        <v>0</v>
      </c>
      <c r="T33" s="51">
        <v>10</v>
      </c>
      <c r="U33" s="51">
        <v>0</v>
      </c>
      <c r="V33" s="51">
        <v>14</v>
      </c>
      <c r="W33" s="51"/>
      <c r="X33" s="60" t="s">
        <v>370</v>
      </c>
      <c r="Y33" s="51" t="s">
        <v>109</v>
      </c>
      <c r="Z33" s="51" t="s">
        <v>46</v>
      </c>
      <c r="AA33" s="51">
        <v>0</v>
      </c>
      <c r="AB33" s="61"/>
      <c r="AC33" s="62">
        <f t="shared" si="0"/>
        <v>11.200000000000001</v>
      </c>
    </row>
    <row r="34" spans="1:29" s="62" customFormat="1" ht="75" x14ac:dyDescent="0.25">
      <c r="A34" s="127">
        <v>24</v>
      </c>
      <c r="B34" s="51" t="s">
        <v>47</v>
      </c>
      <c r="C34" s="51" t="s">
        <v>40</v>
      </c>
      <c r="D34" s="51" t="s">
        <v>200</v>
      </c>
      <c r="E34" s="51" t="s">
        <v>73</v>
      </c>
      <c r="F34" s="51" t="s">
        <v>371</v>
      </c>
      <c r="G34" s="60" t="s">
        <v>372</v>
      </c>
      <c r="H34" s="51" t="s">
        <v>45</v>
      </c>
      <c r="I34" s="51">
        <v>4.5330000000000004</v>
      </c>
      <c r="J34" s="54" t="s">
        <v>82</v>
      </c>
      <c r="K34" s="51"/>
      <c r="L34" s="51"/>
      <c r="M34" s="51">
        <v>9</v>
      </c>
      <c r="N34" s="51">
        <v>0</v>
      </c>
      <c r="O34" s="51">
        <v>0</v>
      </c>
      <c r="P34" s="51">
        <v>7</v>
      </c>
      <c r="Q34" s="51">
        <v>0</v>
      </c>
      <c r="R34" s="51">
        <v>0</v>
      </c>
      <c r="S34" s="51">
        <v>7</v>
      </c>
      <c r="T34" s="51">
        <v>0</v>
      </c>
      <c r="U34" s="51">
        <v>2</v>
      </c>
      <c r="V34" s="51">
        <v>28</v>
      </c>
      <c r="W34" s="51"/>
      <c r="X34" s="60" t="s">
        <v>373</v>
      </c>
      <c r="Y34" s="60" t="s">
        <v>57</v>
      </c>
      <c r="Z34" s="51" t="s">
        <v>46</v>
      </c>
      <c r="AA34" s="51">
        <v>0</v>
      </c>
      <c r="AB34" s="61"/>
      <c r="AC34" s="62">
        <f t="shared" si="0"/>
        <v>126.92400000000001</v>
      </c>
    </row>
    <row r="35" spans="1:29" s="62" customFormat="1" ht="75" x14ac:dyDescent="0.25">
      <c r="A35" s="51">
        <v>25</v>
      </c>
      <c r="B35" s="51" t="s">
        <v>47</v>
      </c>
      <c r="C35" s="51" t="s">
        <v>40</v>
      </c>
      <c r="D35" s="51" t="s">
        <v>200</v>
      </c>
      <c r="E35" s="51" t="s">
        <v>73</v>
      </c>
      <c r="F35" s="51" t="s">
        <v>374</v>
      </c>
      <c r="G35" s="51" t="s">
        <v>375</v>
      </c>
      <c r="H35" s="51" t="s">
        <v>45</v>
      </c>
      <c r="I35" s="51">
        <v>0.48</v>
      </c>
      <c r="J35" s="54" t="s">
        <v>82</v>
      </c>
      <c r="K35" s="51"/>
      <c r="L35" s="51"/>
      <c r="M35" s="51">
        <v>9</v>
      </c>
      <c r="N35" s="51">
        <v>0</v>
      </c>
      <c r="O35" s="51">
        <v>0</v>
      </c>
      <c r="P35" s="51">
        <v>7</v>
      </c>
      <c r="Q35" s="51">
        <v>0</v>
      </c>
      <c r="R35" s="51">
        <v>0</v>
      </c>
      <c r="S35" s="51">
        <v>7</v>
      </c>
      <c r="T35" s="51">
        <v>0</v>
      </c>
      <c r="U35" s="51">
        <v>2</v>
      </c>
      <c r="V35" s="51">
        <v>12</v>
      </c>
      <c r="W35" s="51"/>
      <c r="X35" s="60" t="s">
        <v>376</v>
      </c>
      <c r="Y35" s="51" t="s">
        <v>57</v>
      </c>
      <c r="Z35" s="51">
        <v>4.21</v>
      </c>
      <c r="AA35" s="51">
        <v>0</v>
      </c>
      <c r="AB35" s="61"/>
      <c r="AC35" s="62">
        <f t="shared" si="0"/>
        <v>5.76</v>
      </c>
    </row>
    <row r="36" spans="1:29" s="62" customFormat="1" ht="75" x14ac:dyDescent="0.25">
      <c r="A36" s="127">
        <v>26</v>
      </c>
      <c r="B36" s="60" t="s">
        <v>377</v>
      </c>
      <c r="C36" s="60" t="s">
        <v>161</v>
      </c>
      <c r="D36" s="60" t="s">
        <v>379</v>
      </c>
      <c r="E36" s="51">
        <v>110</v>
      </c>
      <c r="F36" s="60" t="s">
        <v>380</v>
      </c>
      <c r="G36" s="60" t="s">
        <v>381</v>
      </c>
      <c r="H36" s="51" t="s">
        <v>45</v>
      </c>
      <c r="I36" s="51">
        <v>0.51600000000000001</v>
      </c>
      <c r="J36" s="54" t="s">
        <v>82</v>
      </c>
      <c r="K36" s="51"/>
      <c r="L36" s="51"/>
      <c r="M36" s="51">
        <v>10</v>
      </c>
      <c r="N36" s="51">
        <v>0</v>
      </c>
      <c r="O36" s="51">
        <v>5</v>
      </c>
      <c r="P36" s="51">
        <v>0</v>
      </c>
      <c r="Q36" s="51">
        <v>0</v>
      </c>
      <c r="R36" s="51">
        <v>0</v>
      </c>
      <c r="S36" s="51">
        <v>5</v>
      </c>
      <c r="T36" s="51">
        <v>0</v>
      </c>
      <c r="U36" s="51">
        <v>5</v>
      </c>
      <c r="V36" s="51">
        <v>22</v>
      </c>
      <c r="W36" s="51"/>
      <c r="X36" s="60" t="s">
        <v>382</v>
      </c>
      <c r="Y36" s="136" t="s">
        <v>70</v>
      </c>
      <c r="Z36" s="51">
        <v>4.21</v>
      </c>
      <c r="AA36" s="51">
        <v>1</v>
      </c>
      <c r="AB36" s="61"/>
      <c r="AC36" s="62">
        <f t="shared" si="0"/>
        <v>11.352</v>
      </c>
    </row>
    <row r="37" spans="1:29" s="62" customFormat="1" ht="75" x14ac:dyDescent="0.25">
      <c r="A37" s="127">
        <v>27</v>
      </c>
      <c r="B37" s="60" t="s">
        <v>377</v>
      </c>
      <c r="C37" s="60" t="s">
        <v>161</v>
      </c>
      <c r="D37" s="60" t="s">
        <v>379</v>
      </c>
      <c r="E37" s="51">
        <v>110</v>
      </c>
      <c r="F37" s="60" t="s">
        <v>380</v>
      </c>
      <c r="G37" s="60" t="s">
        <v>383</v>
      </c>
      <c r="H37" s="51" t="s">
        <v>45</v>
      </c>
      <c r="I37" s="52">
        <v>3.516</v>
      </c>
      <c r="J37" s="54" t="s">
        <v>82</v>
      </c>
      <c r="K37" s="51"/>
      <c r="L37" s="51"/>
      <c r="M37" s="51">
        <v>1</v>
      </c>
      <c r="N37" s="51">
        <v>0</v>
      </c>
      <c r="O37" s="51">
        <v>0</v>
      </c>
      <c r="P37" s="51">
        <v>0</v>
      </c>
      <c r="Q37" s="51">
        <v>0</v>
      </c>
      <c r="R37" s="51">
        <v>0</v>
      </c>
      <c r="S37" s="51">
        <v>0</v>
      </c>
      <c r="T37" s="51">
        <v>0</v>
      </c>
      <c r="U37" s="51">
        <v>1</v>
      </c>
      <c r="V37" s="51">
        <v>22</v>
      </c>
      <c r="W37" s="51"/>
      <c r="X37" s="60" t="s">
        <v>384</v>
      </c>
      <c r="Y37" s="51" t="s">
        <v>109</v>
      </c>
      <c r="Z37" s="51">
        <v>4.21</v>
      </c>
      <c r="AA37" s="51">
        <v>0</v>
      </c>
      <c r="AB37" s="61"/>
      <c r="AC37" s="62">
        <f t="shared" si="0"/>
        <v>77.352000000000004</v>
      </c>
    </row>
    <row r="38" spans="1:29" s="62" customFormat="1" ht="75" x14ac:dyDescent="0.25">
      <c r="A38" s="51">
        <v>28</v>
      </c>
      <c r="B38" s="51" t="s">
        <v>47</v>
      </c>
      <c r="C38" s="51" t="s">
        <v>40</v>
      </c>
      <c r="D38" s="51" t="s">
        <v>200</v>
      </c>
      <c r="E38" s="51" t="s">
        <v>73</v>
      </c>
      <c r="F38" s="51" t="s">
        <v>385</v>
      </c>
      <c r="G38" s="51" t="s">
        <v>386</v>
      </c>
      <c r="H38" s="51" t="s">
        <v>45</v>
      </c>
      <c r="I38" s="51">
        <v>1.73</v>
      </c>
      <c r="J38" s="54" t="s">
        <v>82</v>
      </c>
      <c r="K38" s="51"/>
      <c r="L38" s="51"/>
      <c r="M38" s="51">
        <v>9</v>
      </c>
      <c r="N38" s="51">
        <v>0</v>
      </c>
      <c r="O38" s="51">
        <v>0</v>
      </c>
      <c r="P38" s="51">
        <v>7</v>
      </c>
      <c r="Q38" s="51">
        <v>0</v>
      </c>
      <c r="R38" s="51">
        <v>0</v>
      </c>
      <c r="S38" s="51">
        <v>7</v>
      </c>
      <c r="T38" s="51">
        <v>0</v>
      </c>
      <c r="U38" s="51">
        <v>2</v>
      </c>
      <c r="V38" s="51">
        <v>12</v>
      </c>
      <c r="W38" s="51"/>
      <c r="X38" s="60" t="s">
        <v>387</v>
      </c>
      <c r="Y38" s="51" t="s">
        <v>109</v>
      </c>
      <c r="Z38" s="51" t="s">
        <v>46</v>
      </c>
      <c r="AA38" s="51">
        <v>0</v>
      </c>
      <c r="AB38" s="61"/>
      <c r="AC38" s="62">
        <f t="shared" si="0"/>
        <v>20.759999999999998</v>
      </c>
    </row>
    <row r="39" spans="1:29" s="62" customFormat="1" ht="75" x14ac:dyDescent="0.25">
      <c r="A39" s="127">
        <v>29</v>
      </c>
      <c r="B39" s="127" t="s">
        <v>71</v>
      </c>
      <c r="C39" s="127" t="s">
        <v>53</v>
      </c>
      <c r="D39" s="127" t="s">
        <v>271</v>
      </c>
      <c r="E39" s="127">
        <v>35</v>
      </c>
      <c r="F39" s="128" t="s">
        <v>388</v>
      </c>
      <c r="G39" s="128" t="s">
        <v>459</v>
      </c>
      <c r="H39" s="128" t="s">
        <v>75</v>
      </c>
      <c r="I39" s="127">
        <v>0.41599999999999998</v>
      </c>
      <c r="J39" s="54" t="s">
        <v>82</v>
      </c>
      <c r="K39" s="127"/>
      <c r="L39" s="127"/>
      <c r="M39" s="127">
        <v>15</v>
      </c>
      <c r="N39" s="127">
        <v>0</v>
      </c>
      <c r="O39" s="127">
        <v>0</v>
      </c>
      <c r="P39" s="127">
        <v>15</v>
      </c>
      <c r="Q39" s="127">
        <v>0</v>
      </c>
      <c r="R39" s="127">
        <v>0</v>
      </c>
      <c r="S39" s="127">
        <v>0</v>
      </c>
      <c r="T39" s="127">
        <v>15</v>
      </c>
      <c r="U39" s="127">
        <v>0</v>
      </c>
      <c r="V39" s="127">
        <v>15</v>
      </c>
      <c r="W39" s="127"/>
      <c r="X39" s="127"/>
      <c r="Y39" s="127"/>
      <c r="Z39" s="127"/>
      <c r="AA39" s="127">
        <v>1</v>
      </c>
      <c r="AB39" s="61"/>
    </row>
    <row r="40" spans="1:29" s="62" customFormat="1" ht="75" x14ac:dyDescent="0.25">
      <c r="A40" s="127">
        <v>30</v>
      </c>
      <c r="B40" s="51" t="s">
        <v>47</v>
      </c>
      <c r="C40" s="51" t="s">
        <v>40</v>
      </c>
      <c r="D40" s="51" t="s">
        <v>390</v>
      </c>
      <c r="E40" s="51" t="s">
        <v>42</v>
      </c>
      <c r="F40" s="51" t="s">
        <v>391</v>
      </c>
      <c r="G40" s="51" t="s">
        <v>392</v>
      </c>
      <c r="H40" s="51" t="s">
        <v>45</v>
      </c>
      <c r="I40" s="51">
        <v>0.42</v>
      </c>
      <c r="J40" s="54" t="s">
        <v>82</v>
      </c>
      <c r="K40" s="51"/>
      <c r="L40" s="51"/>
      <c r="M40" s="51">
        <v>7</v>
      </c>
      <c r="N40" s="51">
        <v>0</v>
      </c>
      <c r="O40" s="51">
        <v>0</v>
      </c>
      <c r="P40" s="51">
        <v>7</v>
      </c>
      <c r="Q40" s="51">
        <v>0</v>
      </c>
      <c r="R40" s="51">
        <v>0</v>
      </c>
      <c r="S40" s="51">
        <v>7</v>
      </c>
      <c r="T40" s="51">
        <v>0</v>
      </c>
      <c r="U40" s="51">
        <v>0</v>
      </c>
      <c r="V40" s="51">
        <v>8</v>
      </c>
      <c r="W40" s="51"/>
      <c r="X40" s="60" t="s">
        <v>393</v>
      </c>
      <c r="Y40" s="51" t="s">
        <v>109</v>
      </c>
      <c r="Z40" s="51" t="s">
        <v>46</v>
      </c>
      <c r="AA40" s="51">
        <v>0</v>
      </c>
      <c r="AB40" s="61"/>
      <c r="AC40" s="62">
        <f t="shared" si="0"/>
        <v>3.36</v>
      </c>
    </row>
    <row r="41" spans="1:29" s="62" customFormat="1" ht="75" x14ac:dyDescent="0.25">
      <c r="A41" s="51">
        <v>31</v>
      </c>
      <c r="B41" s="51" t="s">
        <v>47</v>
      </c>
      <c r="C41" s="51" t="s">
        <v>40</v>
      </c>
      <c r="D41" s="51" t="s">
        <v>394</v>
      </c>
      <c r="E41" s="51" t="s">
        <v>42</v>
      </c>
      <c r="F41" s="51" t="s">
        <v>391</v>
      </c>
      <c r="G41" s="51" t="s">
        <v>392</v>
      </c>
      <c r="H41" s="51" t="s">
        <v>45</v>
      </c>
      <c r="I41" s="51">
        <v>0.42</v>
      </c>
      <c r="J41" s="54" t="s">
        <v>82</v>
      </c>
      <c r="K41" s="51"/>
      <c r="L41" s="51"/>
      <c r="M41" s="51">
        <v>5</v>
      </c>
      <c r="N41" s="51">
        <v>0</v>
      </c>
      <c r="O41" s="51">
        <v>0</v>
      </c>
      <c r="P41" s="51">
        <v>5</v>
      </c>
      <c r="Q41" s="51">
        <v>0</v>
      </c>
      <c r="R41" s="51">
        <v>0</v>
      </c>
      <c r="S41" s="51">
        <v>5</v>
      </c>
      <c r="T41" s="51">
        <v>0</v>
      </c>
      <c r="U41" s="51">
        <v>0</v>
      </c>
      <c r="V41" s="51">
        <v>11</v>
      </c>
      <c r="W41" s="51"/>
      <c r="X41" s="60" t="s">
        <v>395</v>
      </c>
      <c r="Y41" s="51" t="s">
        <v>109</v>
      </c>
      <c r="Z41" s="51" t="s">
        <v>46</v>
      </c>
      <c r="AA41" s="51">
        <v>0</v>
      </c>
      <c r="AB41" s="61"/>
      <c r="AC41" s="62">
        <f t="shared" si="0"/>
        <v>4.62</v>
      </c>
    </row>
    <row r="42" spans="1:29" s="62" customFormat="1" ht="75" x14ac:dyDescent="0.25">
      <c r="A42" s="127">
        <v>32</v>
      </c>
      <c r="B42" s="51" t="s">
        <v>47</v>
      </c>
      <c r="C42" s="51" t="s">
        <v>48</v>
      </c>
      <c r="D42" s="51" t="s">
        <v>396</v>
      </c>
      <c r="E42" s="51" t="s">
        <v>42</v>
      </c>
      <c r="F42" s="51" t="s">
        <v>391</v>
      </c>
      <c r="G42" s="51" t="s">
        <v>392</v>
      </c>
      <c r="H42" s="51" t="s">
        <v>45</v>
      </c>
      <c r="I42" s="51">
        <v>0.42</v>
      </c>
      <c r="J42" s="54" t="s">
        <v>82</v>
      </c>
      <c r="K42" s="51"/>
      <c r="L42" s="51"/>
      <c r="M42" s="51">
        <v>48</v>
      </c>
      <c r="N42" s="51">
        <v>0</v>
      </c>
      <c r="O42" s="51">
        <v>0</v>
      </c>
      <c r="P42" s="51">
        <v>47</v>
      </c>
      <c r="Q42" s="51">
        <v>0</v>
      </c>
      <c r="R42" s="51">
        <v>0</v>
      </c>
      <c r="S42" s="51">
        <v>12</v>
      </c>
      <c r="T42" s="51">
        <v>35</v>
      </c>
      <c r="U42" s="51">
        <v>1</v>
      </c>
      <c r="V42" s="51">
        <v>21</v>
      </c>
      <c r="W42" s="51"/>
      <c r="X42" s="60" t="s">
        <v>397</v>
      </c>
      <c r="Y42" s="51" t="s">
        <v>109</v>
      </c>
      <c r="Z42" s="51" t="s">
        <v>46</v>
      </c>
      <c r="AA42" s="51">
        <v>0</v>
      </c>
      <c r="AB42" s="61"/>
      <c r="AC42" s="62">
        <f t="shared" si="0"/>
        <v>8.82</v>
      </c>
    </row>
    <row r="43" spans="1:29" s="62" customFormat="1" ht="75" x14ac:dyDescent="0.25">
      <c r="A43" s="127">
        <v>33</v>
      </c>
      <c r="B43" s="127" t="s">
        <v>71</v>
      </c>
      <c r="C43" s="127" t="s">
        <v>53</v>
      </c>
      <c r="D43" s="127" t="s">
        <v>398</v>
      </c>
      <c r="E43" s="127">
        <v>0.38</v>
      </c>
      <c r="F43" s="127" t="s">
        <v>399</v>
      </c>
      <c r="G43" s="127" t="s">
        <v>400</v>
      </c>
      <c r="H43" s="127" t="s">
        <v>75</v>
      </c>
      <c r="I43" s="129">
        <v>1</v>
      </c>
      <c r="J43" s="127" t="s">
        <v>74</v>
      </c>
      <c r="K43" s="127"/>
      <c r="L43" s="127"/>
      <c r="M43" s="127">
        <v>8</v>
      </c>
      <c r="N43" s="127">
        <v>0</v>
      </c>
      <c r="O43" s="127">
        <v>0</v>
      </c>
      <c r="P43" s="127">
        <v>8</v>
      </c>
      <c r="Q43" s="127">
        <v>0</v>
      </c>
      <c r="R43" s="127">
        <v>0</v>
      </c>
      <c r="S43" s="127">
        <v>0</v>
      </c>
      <c r="T43" s="127">
        <v>8</v>
      </c>
      <c r="U43" s="127">
        <v>0</v>
      </c>
      <c r="V43" s="127">
        <v>6</v>
      </c>
      <c r="W43" s="127"/>
      <c r="X43" s="128"/>
      <c r="Y43" s="127"/>
      <c r="Z43" s="127"/>
      <c r="AA43" s="127">
        <v>1</v>
      </c>
      <c r="AB43" s="61"/>
    </row>
    <row r="44" spans="1:29" s="62" customFormat="1" ht="75" x14ac:dyDescent="0.25">
      <c r="A44" s="51">
        <v>34</v>
      </c>
      <c r="B44" s="127" t="s">
        <v>71</v>
      </c>
      <c r="C44" s="127" t="s">
        <v>53</v>
      </c>
      <c r="D44" s="127" t="s">
        <v>401</v>
      </c>
      <c r="E44" s="51" t="s">
        <v>73</v>
      </c>
      <c r="F44" s="127" t="s">
        <v>402</v>
      </c>
      <c r="G44" s="127" t="s">
        <v>403</v>
      </c>
      <c r="H44" s="127" t="s">
        <v>75</v>
      </c>
      <c r="I44" s="129">
        <v>7.6660000000000004</v>
      </c>
      <c r="J44" s="127" t="s">
        <v>74</v>
      </c>
      <c r="K44" s="127"/>
      <c r="L44" s="127"/>
      <c r="M44" s="127">
        <v>56</v>
      </c>
      <c r="N44" s="127">
        <v>0</v>
      </c>
      <c r="O44" s="127">
        <v>0</v>
      </c>
      <c r="P44" s="127">
        <v>56</v>
      </c>
      <c r="Q44" s="127">
        <v>0</v>
      </c>
      <c r="R44" s="127">
        <v>0</v>
      </c>
      <c r="S44" s="127">
        <v>0</v>
      </c>
      <c r="T44" s="127">
        <v>56</v>
      </c>
      <c r="U44" s="127">
        <v>0</v>
      </c>
      <c r="V44" s="127">
        <v>23</v>
      </c>
      <c r="W44" s="127"/>
      <c r="X44" s="128"/>
      <c r="Y44" s="127"/>
      <c r="Z44" s="127"/>
      <c r="AA44" s="127">
        <v>1</v>
      </c>
      <c r="AB44" s="61"/>
    </row>
    <row r="45" spans="1:29" s="62" customFormat="1" ht="75" x14ac:dyDescent="0.25">
      <c r="A45" s="127">
        <v>35</v>
      </c>
      <c r="B45" s="127" t="s">
        <v>71</v>
      </c>
      <c r="C45" s="127" t="s">
        <v>53</v>
      </c>
      <c r="D45" s="127" t="s">
        <v>398</v>
      </c>
      <c r="E45" s="127">
        <v>0.38</v>
      </c>
      <c r="F45" s="127" t="s">
        <v>404</v>
      </c>
      <c r="G45" s="127" t="s">
        <v>405</v>
      </c>
      <c r="H45" s="127" t="s">
        <v>75</v>
      </c>
      <c r="I45" s="129">
        <v>1</v>
      </c>
      <c r="J45" s="127" t="s">
        <v>74</v>
      </c>
      <c r="K45" s="127"/>
      <c r="L45" s="127"/>
      <c r="M45" s="127">
        <v>8</v>
      </c>
      <c r="N45" s="127">
        <v>0</v>
      </c>
      <c r="O45" s="127">
        <v>0</v>
      </c>
      <c r="P45" s="127">
        <v>8</v>
      </c>
      <c r="Q45" s="127">
        <v>0</v>
      </c>
      <c r="R45" s="127">
        <v>0</v>
      </c>
      <c r="S45" s="127">
        <v>0</v>
      </c>
      <c r="T45" s="127">
        <v>8</v>
      </c>
      <c r="U45" s="127">
        <v>0</v>
      </c>
      <c r="V45" s="127">
        <v>6</v>
      </c>
      <c r="W45" s="127"/>
      <c r="X45" s="128"/>
      <c r="Y45" s="127"/>
      <c r="Z45" s="127"/>
      <c r="AA45" s="127">
        <v>1</v>
      </c>
      <c r="AB45" s="61"/>
    </row>
    <row r="46" spans="1:29" s="62" customFormat="1" ht="75" x14ac:dyDescent="0.25">
      <c r="A46" s="127">
        <v>36</v>
      </c>
      <c r="B46" s="51" t="s">
        <v>47</v>
      </c>
      <c r="C46" s="51" t="s">
        <v>48</v>
      </c>
      <c r="D46" s="51" t="s">
        <v>406</v>
      </c>
      <c r="E46" s="51" t="s">
        <v>73</v>
      </c>
      <c r="F46" s="51" t="s">
        <v>407</v>
      </c>
      <c r="G46" s="51" t="s">
        <v>408</v>
      </c>
      <c r="H46" s="51" t="s">
        <v>45</v>
      </c>
      <c r="I46" s="51">
        <v>4.17</v>
      </c>
      <c r="J46" s="127" t="s">
        <v>74</v>
      </c>
      <c r="K46" s="51"/>
      <c r="L46" s="51"/>
      <c r="M46" s="51">
        <v>7</v>
      </c>
      <c r="N46" s="51">
        <v>0</v>
      </c>
      <c r="O46" s="51">
        <v>0</v>
      </c>
      <c r="P46" s="51">
        <v>7</v>
      </c>
      <c r="Q46" s="51">
        <v>0</v>
      </c>
      <c r="R46" s="51">
        <v>0</v>
      </c>
      <c r="S46" s="51">
        <v>0</v>
      </c>
      <c r="T46" s="51">
        <v>7</v>
      </c>
      <c r="U46" s="51">
        <v>0</v>
      </c>
      <c r="V46" s="51">
        <v>19</v>
      </c>
      <c r="W46" s="51"/>
      <c r="X46" s="60" t="s">
        <v>409</v>
      </c>
      <c r="Y46" s="51" t="s">
        <v>109</v>
      </c>
      <c r="Z46" s="51" t="s">
        <v>46</v>
      </c>
      <c r="AA46" s="51">
        <v>0</v>
      </c>
      <c r="AB46" s="61"/>
      <c r="AC46" s="62">
        <f t="shared" ref="AC46:AC48" si="1">V46*I46</f>
        <v>79.23</v>
      </c>
    </row>
    <row r="47" spans="1:29" s="62" customFormat="1" ht="75" x14ac:dyDescent="0.25">
      <c r="A47" s="51">
        <v>37</v>
      </c>
      <c r="B47" s="51" t="s">
        <v>410</v>
      </c>
      <c r="C47" s="51" t="s">
        <v>53</v>
      </c>
      <c r="D47" s="51" t="s">
        <v>411</v>
      </c>
      <c r="E47" s="51" t="s">
        <v>73</v>
      </c>
      <c r="F47" s="51" t="s">
        <v>412</v>
      </c>
      <c r="G47" s="60" t="s">
        <v>413</v>
      </c>
      <c r="H47" s="51" t="s">
        <v>45</v>
      </c>
      <c r="I47" s="52">
        <v>17</v>
      </c>
      <c r="J47" s="127" t="s">
        <v>74</v>
      </c>
      <c r="K47" s="51"/>
      <c r="L47" s="51"/>
      <c r="M47" s="51">
        <v>3</v>
      </c>
      <c r="N47" s="51">
        <v>0</v>
      </c>
      <c r="O47" s="51">
        <v>0</v>
      </c>
      <c r="P47" s="51">
        <v>3</v>
      </c>
      <c r="Q47" s="51">
        <v>0</v>
      </c>
      <c r="R47" s="51">
        <v>0</v>
      </c>
      <c r="S47" s="51">
        <v>0</v>
      </c>
      <c r="T47" s="51">
        <v>3</v>
      </c>
      <c r="U47" s="51">
        <v>0</v>
      </c>
      <c r="V47" s="51">
        <v>12</v>
      </c>
      <c r="W47" s="51"/>
      <c r="X47" s="60" t="s">
        <v>414</v>
      </c>
      <c r="Y47" s="51" t="s">
        <v>109</v>
      </c>
      <c r="Z47" s="51" t="s">
        <v>46</v>
      </c>
      <c r="AA47" s="51">
        <v>0</v>
      </c>
      <c r="AB47" s="61"/>
      <c r="AC47" s="62">
        <f t="shared" si="1"/>
        <v>204</v>
      </c>
    </row>
    <row r="48" spans="1:29" s="62" customFormat="1" ht="75" x14ac:dyDescent="0.25">
      <c r="A48" s="127">
        <v>38</v>
      </c>
      <c r="B48" s="51" t="s">
        <v>160</v>
      </c>
      <c r="C48" s="51" t="s">
        <v>53</v>
      </c>
      <c r="D48" s="51" t="s">
        <v>415</v>
      </c>
      <c r="E48" s="51" t="s">
        <v>236</v>
      </c>
      <c r="F48" s="51" t="s">
        <v>416</v>
      </c>
      <c r="G48" s="51" t="s">
        <v>417</v>
      </c>
      <c r="H48" s="51" t="s">
        <v>45</v>
      </c>
      <c r="I48" s="51">
        <v>0.25</v>
      </c>
      <c r="J48" s="127" t="s">
        <v>74</v>
      </c>
      <c r="K48" s="51"/>
      <c r="L48" s="51"/>
      <c r="M48" s="51">
        <v>7</v>
      </c>
      <c r="N48" s="51">
        <v>0</v>
      </c>
      <c r="O48" s="51">
        <v>0</v>
      </c>
      <c r="P48" s="51">
        <v>7</v>
      </c>
      <c r="Q48" s="51">
        <v>0</v>
      </c>
      <c r="R48" s="51">
        <v>0</v>
      </c>
      <c r="S48" s="51">
        <v>7</v>
      </c>
      <c r="T48" s="51">
        <v>0</v>
      </c>
      <c r="U48" s="51">
        <v>0</v>
      </c>
      <c r="V48" s="51">
        <v>22</v>
      </c>
      <c r="W48" s="51"/>
      <c r="X48" s="60" t="s">
        <v>418</v>
      </c>
      <c r="Y48" s="51" t="s">
        <v>109</v>
      </c>
      <c r="Z48" s="51" t="s">
        <v>46</v>
      </c>
      <c r="AA48" s="51">
        <v>0</v>
      </c>
      <c r="AB48" s="61"/>
      <c r="AC48" s="62">
        <f t="shared" si="1"/>
        <v>5.5</v>
      </c>
    </row>
    <row r="49" spans="1:29" s="62" customFormat="1" ht="75" x14ac:dyDescent="0.25">
      <c r="A49" s="127">
        <v>39</v>
      </c>
      <c r="B49" s="127" t="s">
        <v>71</v>
      </c>
      <c r="C49" s="127" t="s">
        <v>53</v>
      </c>
      <c r="D49" s="127" t="s">
        <v>401</v>
      </c>
      <c r="E49" s="51" t="s">
        <v>73</v>
      </c>
      <c r="F49" s="127" t="s">
        <v>419</v>
      </c>
      <c r="G49" s="127" t="s">
        <v>420</v>
      </c>
      <c r="H49" s="127" t="s">
        <v>75</v>
      </c>
      <c r="I49" s="129">
        <v>12.5</v>
      </c>
      <c r="J49" s="127" t="s">
        <v>74</v>
      </c>
      <c r="K49" s="127"/>
      <c r="L49" s="127"/>
      <c r="M49" s="127">
        <v>56</v>
      </c>
      <c r="N49" s="127">
        <v>0</v>
      </c>
      <c r="O49" s="127">
        <v>0</v>
      </c>
      <c r="P49" s="127">
        <v>56</v>
      </c>
      <c r="Q49" s="127">
        <v>0</v>
      </c>
      <c r="R49" s="127">
        <v>0</v>
      </c>
      <c r="S49" s="127">
        <v>0</v>
      </c>
      <c r="T49" s="127">
        <v>56</v>
      </c>
      <c r="U49" s="127">
        <v>0</v>
      </c>
      <c r="V49" s="127">
        <v>23</v>
      </c>
      <c r="W49" s="127"/>
      <c r="X49" s="128"/>
      <c r="Y49" s="127"/>
      <c r="Z49" s="127"/>
      <c r="AA49" s="127">
        <v>1</v>
      </c>
      <c r="AB49" s="61"/>
    </row>
    <row r="50" spans="1:29" s="62" customFormat="1" ht="75" x14ac:dyDescent="0.25">
      <c r="A50" s="51">
        <v>40</v>
      </c>
      <c r="B50" s="127" t="s">
        <v>71</v>
      </c>
      <c r="C50" s="127" t="s">
        <v>53</v>
      </c>
      <c r="D50" s="127" t="s">
        <v>421</v>
      </c>
      <c r="E50" s="127">
        <v>0.38</v>
      </c>
      <c r="F50" s="127" t="s">
        <v>422</v>
      </c>
      <c r="G50" s="127" t="s">
        <v>423</v>
      </c>
      <c r="H50" s="127" t="s">
        <v>75</v>
      </c>
      <c r="I50" s="129">
        <v>0.5</v>
      </c>
      <c r="J50" s="127" t="s">
        <v>74</v>
      </c>
      <c r="K50" s="127"/>
      <c r="L50" s="127"/>
      <c r="M50" s="127">
        <v>8</v>
      </c>
      <c r="N50" s="127">
        <v>0</v>
      </c>
      <c r="O50" s="127">
        <v>0</v>
      </c>
      <c r="P50" s="127">
        <v>8</v>
      </c>
      <c r="Q50" s="127">
        <v>0</v>
      </c>
      <c r="R50" s="127">
        <v>0</v>
      </c>
      <c r="S50" s="127">
        <v>0</v>
      </c>
      <c r="T50" s="127">
        <v>8</v>
      </c>
      <c r="U50" s="127">
        <v>0</v>
      </c>
      <c r="V50" s="127">
        <v>6</v>
      </c>
      <c r="W50" s="127"/>
      <c r="X50" s="128"/>
      <c r="Y50" s="127"/>
      <c r="Z50" s="127"/>
      <c r="AA50" s="127">
        <v>1</v>
      </c>
      <c r="AB50" s="61"/>
    </row>
    <row r="51" spans="1:29" s="62" customFormat="1" ht="75" x14ac:dyDescent="0.25">
      <c r="A51" s="127">
        <v>41</v>
      </c>
      <c r="B51" s="127" t="s">
        <v>71</v>
      </c>
      <c r="C51" s="127" t="s">
        <v>53</v>
      </c>
      <c r="D51" s="127" t="s">
        <v>401</v>
      </c>
      <c r="E51" s="51" t="s">
        <v>73</v>
      </c>
      <c r="F51" s="127" t="s">
        <v>424</v>
      </c>
      <c r="G51" s="127" t="s">
        <v>425</v>
      </c>
      <c r="H51" s="127" t="s">
        <v>75</v>
      </c>
      <c r="I51" s="129">
        <v>11.833</v>
      </c>
      <c r="J51" s="127" t="s">
        <v>74</v>
      </c>
      <c r="K51" s="127"/>
      <c r="L51" s="127"/>
      <c r="M51" s="127">
        <v>56</v>
      </c>
      <c r="N51" s="127">
        <v>0</v>
      </c>
      <c r="O51" s="127">
        <v>0</v>
      </c>
      <c r="P51" s="127">
        <v>56</v>
      </c>
      <c r="Q51" s="127">
        <v>0</v>
      </c>
      <c r="R51" s="127">
        <v>0</v>
      </c>
      <c r="S51" s="127">
        <v>0</v>
      </c>
      <c r="T51" s="127">
        <v>56</v>
      </c>
      <c r="U51" s="127">
        <v>0</v>
      </c>
      <c r="V51" s="127">
        <v>25</v>
      </c>
      <c r="W51" s="127"/>
      <c r="X51" s="128"/>
      <c r="Y51" s="127"/>
      <c r="Z51" s="127"/>
      <c r="AA51" s="127">
        <v>1</v>
      </c>
      <c r="AB51" s="61"/>
    </row>
    <row r="52" spans="1:29" s="62" customFormat="1" ht="75" x14ac:dyDescent="0.25">
      <c r="A52" s="127">
        <v>42</v>
      </c>
      <c r="B52" s="127" t="s">
        <v>71</v>
      </c>
      <c r="C52" s="127" t="s">
        <v>53</v>
      </c>
      <c r="D52" s="127" t="s">
        <v>426</v>
      </c>
      <c r="E52" s="127">
        <v>0.38</v>
      </c>
      <c r="F52" s="127" t="s">
        <v>427</v>
      </c>
      <c r="G52" s="127" t="s">
        <v>428</v>
      </c>
      <c r="H52" s="127" t="s">
        <v>75</v>
      </c>
      <c r="I52" s="129">
        <v>2.8330000000000002</v>
      </c>
      <c r="J52" s="127" t="s">
        <v>74</v>
      </c>
      <c r="K52" s="127"/>
      <c r="L52" s="127"/>
      <c r="M52" s="127">
        <v>8</v>
      </c>
      <c r="N52" s="127">
        <v>0</v>
      </c>
      <c r="O52" s="127">
        <v>0</v>
      </c>
      <c r="P52" s="127">
        <v>8</v>
      </c>
      <c r="Q52" s="127">
        <v>0</v>
      </c>
      <c r="R52" s="127">
        <v>0</v>
      </c>
      <c r="S52" s="127">
        <v>0</v>
      </c>
      <c r="T52" s="127">
        <v>8</v>
      </c>
      <c r="U52" s="127">
        <v>0</v>
      </c>
      <c r="V52" s="127">
        <v>12</v>
      </c>
      <c r="W52" s="127"/>
      <c r="X52" s="128"/>
      <c r="Y52" s="127"/>
      <c r="Z52" s="127"/>
      <c r="AA52" s="127">
        <v>1</v>
      </c>
      <c r="AB52" s="61"/>
    </row>
    <row r="53" spans="1:29" s="62" customFormat="1" ht="75" x14ac:dyDescent="0.25">
      <c r="A53" s="51">
        <v>43</v>
      </c>
      <c r="B53" s="127" t="s">
        <v>71</v>
      </c>
      <c r="C53" s="127" t="s">
        <v>53</v>
      </c>
      <c r="D53" s="127" t="s">
        <v>401</v>
      </c>
      <c r="E53" s="51" t="s">
        <v>73</v>
      </c>
      <c r="F53" s="127" t="s">
        <v>429</v>
      </c>
      <c r="G53" s="127" t="s">
        <v>430</v>
      </c>
      <c r="H53" s="127" t="s">
        <v>75</v>
      </c>
      <c r="I53" s="129">
        <v>5.6660000000000004</v>
      </c>
      <c r="J53" s="127" t="s">
        <v>74</v>
      </c>
      <c r="K53" s="127"/>
      <c r="L53" s="127"/>
      <c r="M53" s="127">
        <v>56</v>
      </c>
      <c r="N53" s="127">
        <v>0</v>
      </c>
      <c r="O53" s="127">
        <v>0</v>
      </c>
      <c r="P53" s="127">
        <v>56</v>
      </c>
      <c r="Q53" s="127">
        <v>0</v>
      </c>
      <c r="R53" s="127">
        <v>0</v>
      </c>
      <c r="S53" s="127">
        <v>0</v>
      </c>
      <c r="T53" s="127">
        <v>56</v>
      </c>
      <c r="U53" s="127">
        <v>0</v>
      </c>
      <c r="V53" s="127">
        <v>12</v>
      </c>
      <c r="W53" s="127"/>
      <c r="X53" s="128"/>
      <c r="Y53" s="127"/>
      <c r="Z53" s="127"/>
      <c r="AA53" s="127">
        <v>1</v>
      </c>
      <c r="AB53" s="61"/>
    </row>
    <row r="54" spans="1:29" s="62" customFormat="1" ht="75" x14ac:dyDescent="0.25">
      <c r="A54" s="127">
        <v>44</v>
      </c>
      <c r="B54" s="51" t="s">
        <v>71</v>
      </c>
      <c r="C54" s="51" t="s">
        <v>53</v>
      </c>
      <c r="D54" s="51" t="s">
        <v>284</v>
      </c>
      <c r="E54" s="51" t="s">
        <v>73</v>
      </c>
      <c r="F54" s="51" t="s">
        <v>431</v>
      </c>
      <c r="G54" s="51" t="s">
        <v>432</v>
      </c>
      <c r="H54" s="51" t="s">
        <v>45</v>
      </c>
      <c r="I54" s="51">
        <v>0.02</v>
      </c>
      <c r="J54" s="127" t="s">
        <v>74</v>
      </c>
      <c r="K54" s="51"/>
      <c r="L54" s="51"/>
      <c r="M54" s="51">
        <v>57</v>
      </c>
      <c r="N54" s="51">
        <v>0</v>
      </c>
      <c r="O54" s="51">
        <v>0</v>
      </c>
      <c r="P54" s="51">
        <v>57</v>
      </c>
      <c r="Q54" s="51">
        <v>0</v>
      </c>
      <c r="R54" s="51">
        <v>0</v>
      </c>
      <c r="S54" s="51">
        <v>0</v>
      </c>
      <c r="T54" s="51">
        <v>57</v>
      </c>
      <c r="U54" s="51">
        <v>0</v>
      </c>
      <c r="V54" s="51">
        <v>2</v>
      </c>
      <c r="W54" s="51"/>
      <c r="X54" s="60" t="s">
        <v>433</v>
      </c>
      <c r="Y54" s="51" t="s">
        <v>109</v>
      </c>
      <c r="Z54" s="51" t="s">
        <v>46</v>
      </c>
      <c r="AA54" s="51">
        <v>0</v>
      </c>
      <c r="AB54" s="61"/>
      <c r="AC54" s="62">
        <f t="shared" ref="AC54:AC60" si="2">V54*I54</f>
        <v>0.04</v>
      </c>
    </row>
    <row r="55" spans="1:29" s="62" customFormat="1" ht="75" x14ac:dyDescent="0.25">
      <c r="A55" s="127">
        <v>45</v>
      </c>
      <c r="B55" s="51" t="s">
        <v>47</v>
      </c>
      <c r="C55" s="51" t="s">
        <v>53</v>
      </c>
      <c r="D55" s="51" t="s">
        <v>54</v>
      </c>
      <c r="E55" s="51" t="s">
        <v>42</v>
      </c>
      <c r="F55" s="51" t="s">
        <v>434</v>
      </c>
      <c r="G55" s="60" t="s">
        <v>435</v>
      </c>
      <c r="H55" s="51" t="s">
        <v>45</v>
      </c>
      <c r="I55" s="51">
        <v>13.166</v>
      </c>
      <c r="J55" s="127" t="s">
        <v>74</v>
      </c>
      <c r="K55" s="51"/>
      <c r="L55" s="51"/>
      <c r="M55" s="51">
        <v>27</v>
      </c>
      <c r="N55" s="51">
        <v>0</v>
      </c>
      <c r="O55" s="51">
        <v>0</v>
      </c>
      <c r="P55" s="51">
        <v>27</v>
      </c>
      <c r="Q55" s="51">
        <v>0</v>
      </c>
      <c r="R55" s="51">
        <v>0</v>
      </c>
      <c r="S55" s="51">
        <v>27</v>
      </c>
      <c r="T55" s="51">
        <v>0</v>
      </c>
      <c r="U55" s="51">
        <v>0</v>
      </c>
      <c r="V55" s="51">
        <v>22</v>
      </c>
      <c r="W55" s="51"/>
      <c r="X55" s="60" t="s">
        <v>436</v>
      </c>
      <c r="Y55" s="51" t="s">
        <v>183</v>
      </c>
      <c r="Z55" s="51" t="s">
        <v>46</v>
      </c>
      <c r="AA55" s="51">
        <v>1</v>
      </c>
      <c r="AB55" s="61"/>
      <c r="AC55" s="62">
        <f t="shared" si="2"/>
        <v>289.65199999999999</v>
      </c>
    </row>
    <row r="56" spans="1:29" s="62" customFormat="1" ht="75" x14ac:dyDescent="0.25">
      <c r="A56" s="51">
        <v>46</v>
      </c>
      <c r="B56" s="51" t="s">
        <v>47</v>
      </c>
      <c r="C56" s="51" t="s">
        <v>53</v>
      </c>
      <c r="D56" s="51" t="s">
        <v>437</v>
      </c>
      <c r="E56" s="51" t="s">
        <v>50</v>
      </c>
      <c r="F56" s="51" t="s">
        <v>438</v>
      </c>
      <c r="G56" s="60" t="s">
        <v>439</v>
      </c>
      <c r="H56" s="51" t="s">
        <v>45</v>
      </c>
      <c r="I56" s="51">
        <v>1.7829999999999999</v>
      </c>
      <c r="J56" s="127" t="s">
        <v>74</v>
      </c>
      <c r="K56" s="51"/>
      <c r="L56" s="51"/>
      <c r="M56" s="51">
        <v>9</v>
      </c>
      <c r="N56" s="51">
        <v>0</v>
      </c>
      <c r="O56" s="51">
        <v>0</v>
      </c>
      <c r="P56" s="51">
        <v>9</v>
      </c>
      <c r="Q56" s="51">
        <v>0</v>
      </c>
      <c r="R56" s="51">
        <v>0</v>
      </c>
      <c r="S56" s="51">
        <v>0</v>
      </c>
      <c r="T56" s="51">
        <v>9</v>
      </c>
      <c r="U56" s="51">
        <v>0</v>
      </c>
      <c r="V56" s="51">
        <v>12</v>
      </c>
      <c r="W56" s="51"/>
      <c r="X56" s="60" t="s">
        <v>440</v>
      </c>
      <c r="Y56" s="51" t="s">
        <v>183</v>
      </c>
      <c r="Z56" s="51" t="s">
        <v>441</v>
      </c>
      <c r="AA56" s="51">
        <v>1</v>
      </c>
      <c r="AB56" s="61"/>
      <c r="AC56" s="62">
        <f t="shared" si="2"/>
        <v>21.396000000000001</v>
      </c>
    </row>
    <row r="57" spans="1:29" s="62" customFormat="1" ht="75" x14ac:dyDescent="0.25">
      <c r="A57" s="127">
        <v>47</v>
      </c>
      <c r="B57" s="51" t="s">
        <v>71</v>
      </c>
      <c r="C57" s="51" t="s">
        <v>53</v>
      </c>
      <c r="D57" s="51" t="s">
        <v>442</v>
      </c>
      <c r="E57" s="51" t="s">
        <v>73</v>
      </c>
      <c r="F57" s="51" t="s">
        <v>443</v>
      </c>
      <c r="G57" s="60" t="s">
        <v>444</v>
      </c>
      <c r="H57" s="51" t="s">
        <v>45</v>
      </c>
      <c r="I57" s="51">
        <v>4.3330000000000002</v>
      </c>
      <c r="J57" s="127" t="s">
        <v>74</v>
      </c>
      <c r="K57" s="51"/>
      <c r="L57" s="51"/>
      <c r="M57" s="51">
        <v>98</v>
      </c>
      <c r="N57" s="51">
        <v>0</v>
      </c>
      <c r="O57" s="51">
        <v>0</v>
      </c>
      <c r="P57" s="51">
        <v>98</v>
      </c>
      <c r="Q57" s="51">
        <v>0</v>
      </c>
      <c r="R57" s="51">
        <v>0</v>
      </c>
      <c r="S57" s="51">
        <v>0</v>
      </c>
      <c r="T57" s="51">
        <v>98</v>
      </c>
      <c r="U57" s="51">
        <v>0</v>
      </c>
      <c r="V57" s="51">
        <v>22</v>
      </c>
      <c r="W57" s="51"/>
      <c r="X57" s="60" t="s">
        <v>445</v>
      </c>
      <c r="Y57" s="51" t="s">
        <v>109</v>
      </c>
      <c r="Z57" s="51" t="s">
        <v>46</v>
      </c>
      <c r="AA57" s="51">
        <v>0</v>
      </c>
      <c r="AB57" s="61"/>
      <c r="AC57" s="62">
        <f t="shared" si="2"/>
        <v>95.326000000000008</v>
      </c>
    </row>
    <row r="58" spans="1:29" s="62" customFormat="1" ht="75" x14ac:dyDescent="0.25">
      <c r="A58" s="127">
        <v>48</v>
      </c>
      <c r="B58" s="51" t="s">
        <v>71</v>
      </c>
      <c r="C58" s="51" t="s">
        <v>53</v>
      </c>
      <c r="D58" s="51" t="s">
        <v>446</v>
      </c>
      <c r="E58" s="51" t="s">
        <v>73</v>
      </c>
      <c r="F58" s="51" t="s">
        <v>447</v>
      </c>
      <c r="G58" s="60" t="s">
        <v>448</v>
      </c>
      <c r="H58" s="51" t="s">
        <v>45</v>
      </c>
      <c r="I58" s="52">
        <v>4</v>
      </c>
      <c r="J58" s="127" t="s">
        <v>74</v>
      </c>
      <c r="K58" s="51"/>
      <c r="L58" s="51"/>
      <c r="M58" s="51">
        <v>1</v>
      </c>
      <c r="N58" s="51">
        <v>0</v>
      </c>
      <c r="O58" s="51">
        <v>0</v>
      </c>
      <c r="P58" s="51">
        <v>1</v>
      </c>
      <c r="Q58" s="51">
        <v>0</v>
      </c>
      <c r="R58" s="51">
        <v>0</v>
      </c>
      <c r="S58" s="51">
        <v>0</v>
      </c>
      <c r="T58" s="51">
        <v>1</v>
      </c>
      <c r="U58" s="51">
        <v>0</v>
      </c>
      <c r="V58" s="51">
        <v>1</v>
      </c>
      <c r="W58" s="51"/>
      <c r="X58" s="60" t="s">
        <v>449</v>
      </c>
      <c r="Y58" s="51" t="s">
        <v>183</v>
      </c>
      <c r="Z58" s="51" t="s">
        <v>58</v>
      </c>
      <c r="AA58" s="51">
        <v>1</v>
      </c>
      <c r="AB58" s="61"/>
      <c r="AC58" s="62">
        <f t="shared" si="2"/>
        <v>4</v>
      </c>
    </row>
    <row r="59" spans="1:29" s="62" customFormat="1" ht="75" x14ac:dyDescent="0.25">
      <c r="A59" s="51">
        <v>49</v>
      </c>
      <c r="B59" s="51" t="s">
        <v>71</v>
      </c>
      <c r="C59" s="51" t="s">
        <v>53</v>
      </c>
      <c r="D59" s="51" t="s">
        <v>450</v>
      </c>
      <c r="E59" s="51" t="s">
        <v>50</v>
      </c>
      <c r="F59" s="51" t="s">
        <v>451</v>
      </c>
      <c r="G59" s="51" t="s">
        <v>452</v>
      </c>
      <c r="H59" s="51" t="s">
        <v>45</v>
      </c>
      <c r="I59" s="51">
        <v>0.56999999999999995</v>
      </c>
      <c r="J59" s="127" t="s">
        <v>74</v>
      </c>
      <c r="K59" s="51"/>
      <c r="L59" s="51"/>
      <c r="M59" s="51">
        <v>12</v>
      </c>
      <c r="N59" s="51">
        <v>0</v>
      </c>
      <c r="O59" s="51">
        <v>0</v>
      </c>
      <c r="P59" s="51">
        <v>12</v>
      </c>
      <c r="Q59" s="51">
        <v>0</v>
      </c>
      <c r="R59" s="51">
        <v>0</v>
      </c>
      <c r="S59" s="51">
        <v>0</v>
      </c>
      <c r="T59" s="51">
        <v>12</v>
      </c>
      <c r="U59" s="51">
        <v>0</v>
      </c>
      <c r="V59" s="51">
        <v>5</v>
      </c>
      <c r="W59" s="51"/>
      <c r="X59" s="60" t="s">
        <v>453</v>
      </c>
      <c r="Y59" s="51" t="s">
        <v>183</v>
      </c>
      <c r="Z59" s="51" t="s">
        <v>58</v>
      </c>
      <c r="AA59" s="51">
        <v>1</v>
      </c>
      <c r="AB59" s="61"/>
      <c r="AC59" s="62">
        <f t="shared" si="2"/>
        <v>2.8499999999999996</v>
      </c>
    </row>
    <row r="60" spans="1:29" s="62" customFormat="1" ht="61.5" customHeight="1" x14ac:dyDescent="0.25">
      <c r="A60" s="127">
        <v>50</v>
      </c>
      <c r="B60" s="51" t="s">
        <v>47</v>
      </c>
      <c r="C60" s="51" t="s">
        <v>40</v>
      </c>
      <c r="D60" s="51" t="s">
        <v>203</v>
      </c>
      <c r="E60" s="51" t="s">
        <v>73</v>
      </c>
      <c r="F60" s="51" t="s">
        <v>454</v>
      </c>
      <c r="G60" s="60" t="s">
        <v>455</v>
      </c>
      <c r="H60" s="51" t="s">
        <v>45</v>
      </c>
      <c r="I60" s="52">
        <v>3.1</v>
      </c>
      <c r="J60" s="127" t="s">
        <v>74</v>
      </c>
      <c r="K60" s="51"/>
      <c r="L60" s="51"/>
      <c r="M60" s="51">
        <v>7</v>
      </c>
      <c r="N60" s="51">
        <v>0</v>
      </c>
      <c r="O60" s="51">
        <v>0</v>
      </c>
      <c r="P60" s="51">
        <v>7</v>
      </c>
      <c r="Q60" s="51">
        <v>0</v>
      </c>
      <c r="R60" s="51">
        <v>0</v>
      </c>
      <c r="S60" s="51">
        <v>7</v>
      </c>
      <c r="T60" s="51">
        <v>0</v>
      </c>
      <c r="U60" s="51">
        <v>0</v>
      </c>
      <c r="V60" s="51">
        <v>8</v>
      </c>
      <c r="W60" s="51"/>
      <c r="X60" s="60" t="s">
        <v>456</v>
      </c>
      <c r="Y60" s="51" t="s">
        <v>183</v>
      </c>
      <c r="Z60" s="51" t="s">
        <v>58</v>
      </c>
      <c r="AA60" s="51">
        <v>1</v>
      </c>
      <c r="AB60" s="61"/>
      <c r="AC60" s="62">
        <f t="shared" si="2"/>
        <v>24.8</v>
      </c>
    </row>
    <row r="61" spans="1:29" s="62" customFormat="1" x14ac:dyDescent="0.25"/>
    <row r="62" spans="1:29" s="62" customFormat="1" ht="66" x14ac:dyDescent="0.25">
      <c r="F62" s="62" t="s">
        <v>460</v>
      </c>
    </row>
    <row r="63" spans="1:29" s="62" customFormat="1" x14ac:dyDescent="0.25"/>
    <row r="64" spans="1:29" s="62" customFormat="1" x14ac:dyDescent="0.25"/>
    <row r="65" s="62" customFormat="1" x14ac:dyDescent="0.25"/>
    <row r="66" s="62" customFormat="1" x14ac:dyDescent="0.25"/>
    <row r="67" s="62" customFormat="1" x14ac:dyDescent="0.25"/>
    <row r="68" s="62" customFormat="1" x14ac:dyDescent="0.25"/>
    <row r="69" s="62" customFormat="1" x14ac:dyDescent="0.25"/>
    <row r="70" s="62" customFormat="1" x14ac:dyDescent="0.25"/>
    <row r="71" s="62" customFormat="1" x14ac:dyDescent="0.25"/>
    <row r="72" s="62" customFormat="1" x14ac:dyDescent="0.25"/>
    <row r="73" s="62" customFormat="1" x14ac:dyDescent="0.25"/>
    <row r="74" s="62" customFormat="1" x14ac:dyDescent="0.25"/>
    <row r="75" s="62" customFormat="1" x14ac:dyDescent="0.25"/>
    <row r="76" s="62" customFormat="1" x14ac:dyDescent="0.25"/>
    <row r="77" s="62" customFormat="1" x14ac:dyDescent="0.25"/>
    <row r="78" s="62" customFormat="1" x14ac:dyDescent="0.25"/>
    <row r="79" s="62" customFormat="1" x14ac:dyDescent="0.25"/>
    <row r="80" s="62" customFormat="1" x14ac:dyDescent="0.25"/>
    <row r="81" s="62" customFormat="1" x14ac:dyDescent="0.25"/>
    <row r="82" s="62" customFormat="1" x14ac:dyDescent="0.25"/>
    <row r="83" s="62" customFormat="1" x14ac:dyDescent="0.25"/>
    <row r="84" s="62" customFormat="1" x14ac:dyDescent="0.25"/>
    <row r="85" s="62" customFormat="1" x14ac:dyDescent="0.25"/>
    <row r="86" s="62" customFormat="1" x14ac:dyDescent="0.25"/>
    <row r="87" s="62" customFormat="1" x14ac:dyDescent="0.25"/>
    <row r="88" s="62" customFormat="1" x14ac:dyDescent="0.25"/>
    <row r="89" s="62" customFormat="1" x14ac:dyDescent="0.25"/>
    <row r="90" s="62" customFormat="1" x14ac:dyDescent="0.25"/>
    <row r="91" s="62" customFormat="1" x14ac:dyDescent="0.25"/>
    <row r="92" s="62" customFormat="1" x14ac:dyDescent="0.25"/>
    <row r="93" s="62" customFormat="1" x14ac:dyDescent="0.25"/>
    <row r="94" s="62" customFormat="1" x14ac:dyDescent="0.25"/>
    <row r="95" s="62" customFormat="1" x14ac:dyDescent="0.25"/>
    <row r="96" s="62" customFormat="1" x14ac:dyDescent="0.25"/>
    <row r="97" s="62" customFormat="1" x14ac:dyDescent="0.25"/>
    <row r="98" s="62" customFormat="1" x14ac:dyDescent="0.25"/>
    <row r="99" s="62" customFormat="1" x14ac:dyDescent="0.25"/>
    <row r="100" s="62" customFormat="1" x14ac:dyDescent="0.25"/>
    <row r="101" s="62" customFormat="1" x14ac:dyDescent="0.25"/>
    <row r="102" s="62" customFormat="1" x14ac:dyDescent="0.25"/>
    <row r="103" s="62" customFormat="1" x14ac:dyDescent="0.25"/>
    <row r="104" s="62" customFormat="1" x14ac:dyDescent="0.25"/>
    <row r="105" s="62" customFormat="1" x14ac:dyDescent="0.25"/>
    <row r="106" s="62" customFormat="1" x14ac:dyDescent="0.25"/>
    <row r="107" s="62" customFormat="1" x14ac:dyDescent="0.25"/>
    <row r="108" s="62" customFormat="1" x14ac:dyDescent="0.25"/>
    <row r="109" s="62" customFormat="1" x14ac:dyDescent="0.25"/>
    <row r="110" s="62" customFormat="1" x14ac:dyDescent="0.25"/>
    <row r="111" s="62" customFormat="1" x14ac:dyDescent="0.25"/>
    <row r="112" s="62" customFormat="1" x14ac:dyDescent="0.25"/>
    <row r="113" s="62" customFormat="1" x14ac:dyDescent="0.25"/>
    <row r="114" s="62" customFormat="1" x14ac:dyDescent="0.25"/>
    <row r="115" s="62" customFormat="1" x14ac:dyDescent="0.25"/>
    <row r="116" s="62" customFormat="1" x14ac:dyDescent="0.25"/>
    <row r="117" s="62" customFormat="1" x14ac:dyDescent="0.25"/>
    <row r="118" s="62" customFormat="1" x14ac:dyDescent="0.25"/>
    <row r="119" s="62" customFormat="1" x14ac:dyDescent="0.25"/>
    <row r="120" s="62" customFormat="1" x14ac:dyDescent="0.25"/>
    <row r="121" s="62" customFormat="1" x14ac:dyDescent="0.25"/>
    <row r="122" s="62" customFormat="1" x14ac:dyDescent="0.25"/>
    <row r="123" s="62" customFormat="1" x14ac:dyDescent="0.25"/>
    <row r="124" s="62" customFormat="1" x14ac:dyDescent="0.25"/>
    <row r="125" s="62" customFormat="1" x14ac:dyDescent="0.25"/>
    <row r="126" s="62" customFormat="1" x14ac:dyDescent="0.25"/>
    <row r="127" s="62" customFormat="1" x14ac:dyDescent="0.25"/>
    <row r="128" s="62" customFormat="1" x14ac:dyDescent="0.25"/>
    <row r="129" s="62" customFormat="1" x14ac:dyDescent="0.25"/>
    <row r="130" s="62" customFormat="1" x14ac:dyDescent="0.25"/>
    <row r="131" s="62" customFormat="1" x14ac:dyDescent="0.25"/>
    <row r="132" s="62" customFormat="1" x14ac:dyDescent="0.25"/>
    <row r="133" s="62" customFormat="1" x14ac:dyDescent="0.25"/>
    <row r="134" s="62" customFormat="1" x14ac:dyDescent="0.25"/>
    <row r="135" s="62" customFormat="1" x14ac:dyDescent="0.25"/>
    <row r="136" s="62" customFormat="1" x14ac:dyDescent="0.25"/>
    <row r="137" s="62" customFormat="1" x14ac:dyDescent="0.25"/>
    <row r="138" s="62" customFormat="1" x14ac:dyDescent="0.25"/>
    <row r="139" s="62" customFormat="1" x14ac:dyDescent="0.25"/>
    <row r="140" s="62" customFormat="1" x14ac:dyDescent="0.25"/>
    <row r="141" s="62" customFormat="1" x14ac:dyDescent="0.25"/>
    <row r="142" s="62" customFormat="1" x14ac:dyDescent="0.25"/>
    <row r="143" s="62" customFormat="1" x14ac:dyDescent="0.25"/>
    <row r="144" s="62" customFormat="1" x14ac:dyDescent="0.25"/>
    <row r="145" s="62" customFormat="1" x14ac:dyDescent="0.25"/>
    <row r="146" s="62" customFormat="1" x14ac:dyDescent="0.25"/>
    <row r="147" s="62" customFormat="1" x14ac:dyDescent="0.25"/>
    <row r="148" s="62" customFormat="1" x14ac:dyDescent="0.25"/>
    <row r="149" s="62" customFormat="1" x14ac:dyDescent="0.25"/>
    <row r="150" s="62" customFormat="1" x14ac:dyDescent="0.25"/>
    <row r="151" s="62" customFormat="1" x14ac:dyDescent="0.25"/>
    <row r="152" s="62" customFormat="1" x14ac:dyDescent="0.25"/>
    <row r="153" s="62" customFormat="1" x14ac:dyDescent="0.25"/>
    <row r="154" s="62" customFormat="1" x14ac:dyDescent="0.25"/>
    <row r="155" s="62" customFormat="1" x14ac:dyDescent="0.25"/>
    <row r="156" s="62" customFormat="1" x14ac:dyDescent="0.25"/>
    <row r="157" s="62" customFormat="1" x14ac:dyDescent="0.25"/>
    <row r="158" s="62" customFormat="1" x14ac:dyDescent="0.25"/>
    <row r="159" s="62" customFormat="1" x14ac:dyDescent="0.25"/>
    <row r="160" s="62" customFormat="1" x14ac:dyDescent="0.25"/>
    <row r="161" s="62" customFormat="1" x14ac:dyDescent="0.25"/>
    <row r="162" s="62" customFormat="1" x14ac:dyDescent="0.25"/>
    <row r="163" s="62" customFormat="1" x14ac:dyDescent="0.25"/>
    <row r="164" s="62" customFormat="1" x14ac:dyDescent="0.25"/>
    <row r="165" s="62" customFormat="1" x14ac:dyDescent="0.25"/>
    <row r="166" s="62" customFormat="1" x14ac:dyDescent="0.25"/>
    <row r="167" s="62" customFormat="1" x14ac:dyDescent="0.25"/>
    <row r="168" s="62" customFormat="1" x14ac:dyDescent="0.25"/>
    <row r="169" s="62" customFormat="1" x14ac:dyDescent="0.25"/>
    <row r="170" s="62" customFormat="1" x14ac:dyDescent="0.25"/>
    <row r="171" s="62" customFormat="1" x14ac:dyDescent="0.25"/>
    <row r="172" s="62" customFormat="1" x14ac:dyDescent="0.25"/>
    <row r="173" s="62" customFormat="1" x14ac:dyDescent="0.25"/>
    <row r="174" s="62" customFormat="1" x14ac:dyDescent="0.25"/>
    <row r="175" s="62" customFormat="1" x14ac:dyDescent="0.25"/>
    <row r="176" s="62" customFormat="1" x14ac:dyDescent="0.25"/>
    <row r="177" s="62" customFormat="1" x14ac:dyDescent="0.25"/>
    <row r="178" s="62" customFormat="1" x14ac:dyDescent="0.25"/>
    <row r="179" s="62" customFormat="1" x14ac:dyDescent="0.25"/>
    <row r="180" s="62" customFormat="1" x14ac:dyDescent="0.25"/>
    <row r="181" s="62" customFormat="1" x14ac:dyDescent="0.25"/>
    <row r="182" s="62" customFormat="1" x14ac:dyDescent="0.25"/>
    <row r="183" s="62" customFormat="1" x14ac:dyDescent="0.25"/>
    <row r="184" s="62" customFormat="1" x14ac:dyDescent="0.25"/>
    <row r="185" s="62" customFormat="1" x14ac:dyDescent="0.25"/>
    <row r="186" s="62" customFormat="1" x14ac:dyDescent="0.25"/>
    <row r="187" s="62" customFormat="1" x14ac:dyDescent="0.25"/>
    <row r="188" s="62" customFormat="1" x14ac:dyDescent="0.25"/>
    <row r="189" s="62" customFormat="1" x14ac:dyDescent="0.25"/>
    <row r="190" s="62" customFormat="1" x14ac:dyDescent="0.25"/>
    <row r="191" s="62" customFormat="1" x14ac:dyDescent="0.25"/>
    <row r="192" s="62" customFormat="1" x14ac:dyDescent="0.25"/>
    <row r="193" s="62" customFormat="1" x14ac:dyDescent="0.25"/>
    <row r="194" s="62" customFormat="1" x14ac:dyDescent="0.25"/>
    <row r="195" s="62" customFormat="1" x14ac:dyDescent="0.25"/>
    <row r="196" s="62" customFormat="1" x14ac:dyDescent="0.25"/>
    <row r="197" s="62" customFormat="1" x14ac:dyDescent="0.25"/>
    <row r="198" s="62" customFormat="1" x14ac:dyDescent="0.25"/>
    <row r="199" s="62" customFormat="1" x14ac:dyDescent="0.25"/>
    <row r="200" s="62" customFormat="1" x14ac:dyDescent="0.25"/>
    <row r="201" s="62" customFormat="1" x14ac:dyDescent="0.25"/>
    <row r="202" s="62" customFormat="1" x14ac:dyDescent="0.25"/>
    <row r="203" s="62" customFormat="1" x14ac:dyDescent="0.25"/>
    <row r="204" s="62" customFormat="1" x14ac:dyDescent="0.25"/>
    <row r="205" s="62" customFormat="1" x14ac:dyDescent="0.25"/>
    <row r="206" s="62" customFormat="1" x14ac:dyDescent="0.25"/>
    <row r="207" s="62" customFormat="1" x14ac:dyDescent="0.25"/>
    <row r="208" s="62" customFormat="1" x14ac:dyDescent="0.25"/>
    <row r="209" s="62" customFormat="1" x14ac:dyDescent="0.25"/>
    <row r="210" s="62" customFormat="1" x14ac:dyDescent="0.25"/>
    <row r="211" s="62" customFormat="1" x14ac:dyDescent="0.25"/>
    <row r="212" s="62" customFormat="1" x14ac:dyDescent="0.25"/>
    <row r="213" s="62" customFormat="1" x14ac:dyDescent="0.25"/>
    <row r="214" s="62" customFormat="1" x14ac:dyDescent="0.25"/>
    <row r="215" s="62" customFormat="1" x14ac:dyDescent="0.25"/>
    <row r="216" s="62" customFormat="1" x14ac:dyDescent="0.25"/>
    <row r="217" s="62" customFormat="1" x14ac:dyDescent="0.25"/>
    <row r="218" s="62" customFormat="1" x14ac:dyDescent="0.25"/>
    <row r="219" s="62" customFormat="1" x14ac:dyDescent="0.25"/>
    <row r="220" s="62" customFormat="1" x14ac:dyDescent="0.25"/>
    <row r="221" s="62" customFormat="1" x14ac:dyDescent="0.25"/>
    <row r="222" s="62" customFormat="1" x14ac:dyDescent="0.25"/>
    <row r="223" s="62" customFormat="1" x14ac:dyDescent="0.25"/>
    <row r="224" s="62" customFormat="1" x14ac:dyDescent="0.25"/>
    <row r="225" s="62" customFormat="1" x14ac:dyDescent="0.25"/>
    <row r="226" s="62" customFormat="1" x14ac:dyDescent="0.25"/>
    <row r="227" s="62" customFormat="1" x14ac:dyDescent="0.25"/>
    <row r="228" s="62" customFormat="1" x14ac:dyDescent="0.25"/>
    <row r="229" s="62" customFormat="1" x14ac:dyDescent="0.25"/>
    <row r="230" s="62" customFormat="1" x14ac:dyDescent="0.25"/>
    <row r="231" s="62" customFormat="1" x14ac:dyDescent="0.25"/>
    <row r="232" s="62" customFormat="1" x14ac:dyDescent="0.25"/>
    <row r="233" s="62" customFormat="1" x14ac:dyDescent="0.25"/>
    <row r="234" s="62" customFormat="1" x14ac:dyDescent="0.25"/>
    <row r="235" s="62" customFormat="1" x14ac:dyDescent="0.25"/>
    <row r="236" s="62" customFormat="1" x14ac:dyDescent="0.25"/>
    <row r="237" s="62" customFormat="1" x14ac:dyDescent="0.25"/>
    <row r="238" s="62" customFormat="1" x14ac:dyDescent="0.25"/>
    <row r="239" s="62" customFormat="1" x14ac:dyDescent="0.25"/>
    <row r="240" s="62" customFormat="1" x14ac:dyDescent="0.25"/>
    <row r="241" s="62" customFormat="1" x14ac:dyDescent="0.25"/>
    <row r="242" s="62" customFormat="1" x14ac:dyDescent="0.25"/>
    <row r="243" s="62" customFormat="1" x14ac:dyDescent="0.25"/>
    <row r="244" s="62" customFormat="1" x14ac:dyDescent="0.25"/>
    <row r="245" s="62" customFormat="1" x14ac:dyDescent="0.25"/>
    <row r="246" s="62" customFormat="1" x14ac:dyDescent="0.25"/>
    <row r="247" s="62" customFormat="1" x14ac:dyDescent="0.25"/>
    <row r="248" s="62" customFormat="1" x14ac:dyDescent="0.25"/>
    <row r="249" s="62" customFormat="1" x14ac:dyDescent="0.25"/>
    <row r="250" s="62" customFormat="1" x14ac:dyDescent="0.25"/>
    <row r="251" s="62" customFormat="1" x14ac:dyDescent="0.25"/>
    <row r="252" s="62" customFormat="1" x14ac:dyDescent="0.25"/>
    <row r="253" s="62" customFormat="1" x14ac:dyDescent="0.25"/>
    <row r="254" s="62" customFormat="1" x14ac:dyDescent="0.25"/>
    <row r="255" s="62" customFormat="1" x14ac:dyDescent="0.25"/>
    <row r="256" s="62" customFormat="1" x14ac:dyDescent="0.25"/>
    <row r="257" s="62" customFormat="1" x14ac:dyDescent="0.25"/>
    <row r="258" s="62" customFormat="1" x14ac:dyDescent="0.25"/>
    <row r="259" s="62" customFormat="1" x14ac:dyDescent="0.25"/>
    <row r="260" s="62" customFormat="1" x14ac:dyDescent="0.25"/>
    <row r="261" s="62" customFormat="1" x14ac:dyDescent="0.25"/>
    <row r="262" s="62" customFormat="1" x14ac:dyDescent="0.25"/>
    <row r="263" s="62" customFormat="1" x14ac:dyDescent="0.25"/>
    <row r="264" s="62" customFormat="1" x14ac:dyDescent="0.25"/>
    <row r="265" s="62" customFormat="1" x14ac:dyDescent="0.25"/>
    <row r="266" s="62" customFormat="1" x14ac:dyDescent="0.25"/>
    <row r="267" s="62" customFormat="1" x14ac:dyDescent="0.25"/>
    <row r="268" s="62" customFormat="1" x14ac:dyDescent="0.25"/>
    <row r="269" s="62" customFormat="1" x14ac:dyDescent="0.25"/>
    <row r="270" s="62" customFormat="1" x14ac:dyDescent="0.25"/>
    <row r="271" s="62" customFormat="1" x14ac:dyDescent="0.25"/>
    <row r="272" s="62" customFormat="1" x14ac:dyDescent="0.25"/>
    <row r="273" s="62" customFormat="1" x14ac:dyDescent="0.25"/>
    <row r="274" s="62" customFormat="1" x14ac:dyDescent="0.25"/>
    <row r="275" s="62" customFormat="1" x14ac:dyDescent="0.25"/>
    <row r="276" s="62" customFormat="1" x14ac:dyDescent="0.25"/>
    <row r="277" s="62" customFormat="1" x14ac:dyDescent="0.25"/>
    <row r="278" s="62" customFormat="1" x14ac:dyDescent="0.25"/>
    <row r="279" s="62" customFormat="1" x14ac:dyDescent="0.25"/>
    <row r="280" s="62" customFormat="1" x14ac:dyDescent="0.25"/>
    <row r="281" s="62" customFormat="1" x14ac:dyDescent="0.25"/>
    <row r="282" s="62" customFormat="1" x14ac:dyDescent="0.25"/>
    <row r="283" s="62" customFormat="1" x14ac:dyDescent="0.25"/>
    <row r="284" s="62" customFormat="1" x14ac:dyDescent="0.25"/>
    <row r="285" s="62" customFormat="1" x14ac:dyDescent="0.25"/>
    <row r="286" s="62" customFormat="1" x14ac:dyDescent="0.25"/>
    <row r="287" s="62" customFormat="1" x14ac:dyDescent="0.25"/>
    <row r="288" s="62" customFormat="1" x14ac:dyDescent="0.25"/>
    <row r="289" s="62" customFormat="1" x14ac:dyDescent="0.25"/>
    <row r="290" s="62" customFormat="1" x14ac:dyDescent="0.25"/>
    <row r="291" s="62" customFormat="1" x14ac:dyDescent="0.25"/>
    <row r="292" s="62" customFormat="1" x14ac:dyDescent="0.25"/>
    <row r="293" s="62" customFormat="1" x14ac:dyDescent="0.25"/>
    <row r="294" s="62" customFormat="1" x14ac:dyDescent="0.25"/>
    <row r="295" s="62" customFormat="1" x14ac:dyDescent="0.25"/>
    <row r="296" s="62" customFormat="1" x14ac:dyDescent="0.25"/>
    <row r="297" s="62" customFormat="1" x14ac:dyDescent="0.25"/>
    <row r="298" s="62" customFormat="1" x14ac:dyDescent="0.25"/>
    <row r="299" s="62" customFormat="1" x14ac:dyDescent="0.25"/>
    <row r="300" s="62" customFormat="1" x14ac:dyDescent="0.25"/>
    <row r="301" s="62" customFormat="1" x14ac:dyDescent="0.25"/>
    <row r="302" s="62" customFormat="1" x14ac:dyDescent="0.25"/>
    <row r="303" s="62" customFormat="1" x14ac:dyDescent="0.25"/>
    <row r="304" s="62" customFormat="1" x14ac:dyDescent="0.25"/>
    <row r="305" s="62" customFormat="1" x14ac:dyDescent="0.25"/>
    <row r="306" s="62" customFormat="1" x14ac:dyDescent="0.25"/>
    <row r="307" s="62" customFormat="1" x14ac:dyDescent="0.25"/>
    <row r="308" s="62" customFormat="1" x14ac:dyDescent="0.25"/>
    <row r="309" s="62" customFormat="1" x14ac:dyDescent="0.25"/>
    <row r="310" s="62" customFormat="1" x14ac:dyDescent="0.25"/>
    <row r="311" s="62" customFormat="1" x14ac:dyDescent="0.25"/>
    <row r="312" s="62" customFormat="1" x14ac:dyDescent="0.25"/>
    <row r="313" s="62" customFormat="1" x14ac:dyDescent="0.25"/>
    <row r="314" s="62" customFormat="1" x14ac:dyDescent="0.25"/>
    <row r="315" s="62" customFormat="1" x14ac:dyDescent="0.25"/>
    <row r="316" s="62" customFormat="1" x14ac:dyDescent="0.25"/>
    <row r="317" s="62" customFormat="1" x14ac:dyDescent="0.25"/>
    <row r="318" s="62" customFormat="1" x14ac:dyDescent="0.25"/>
    <row r="319" s="62" customFormat="1" x14ac:dyDescent="0.25"/>
    <row r="320" s="62" customFormat="1" x14ac:dyDescent="0.25"/>
    <row r="321" s="62" customFormat="1" x14ac:dyDescent="0.25"/>
    <row r="322" s="62" customFormat="1" x14ac:dyDescent="0.25"/>
    <row r="323" s="62" customFormat="1" x14ac:dyDescent="0.25"/>
    <row r="324" s="62" customFormat="1" x14ac:dyDescent="0.25"/>
    <row r="325" s="62" customFormat="1" x14ac:dyDescent="0.25"/>
    <row r="326" s="62" customFormat="1" x14ac:dyDescent="0.25"/>
    <row r="327" s="62" customFormat="1" x14ac:dyDescent="0.25"/>
    <row r="328" s="62" customFormat="1" x14ac:dyDescent="0.25"/>
    <row r="329" s="62" customFormat="1" x14ac:dyDescent="0.25"/>
    <row r="330" s="62" customFormat="1" x14ac:dyDescent="0.25"/>
    <row r="331" s="62" customFormat="1" x14ac:dyDescent="0.25"/>
    <row r="332" s="62" customFormat="1" x14ac:dyDescent="0.25"/>
    <row r="333" s="62" customFormat="1" x14ac:dyDescent="0.25"/>
    <row r="334" s="62" customFormat="1" x14ac:dyDescent="0.25"/>
    <row r="335" s="62" customFormat="1" x14ac:dyDescent="0.25"/>
    <row r="336" s="62" customFormat="1" x14ac:dyDescent="0.25"/>
    <row r="337" s="62" customFormat="1" x14ac:dyDescent="0.25"/>
    <row r="338" s="62" customFormat="1" x14ac:dyDescent="0.25"/>
    <row r="339" s="62" customFormat="1" x14ac:dyDescent="0.25"/>
    <row r="340" s="62" customFormat="1" x14ac:dyDescent="0.25"/>
    <row r="341" s="62" customFormat="1" x14ac:dyDescent="0.25"/>
    <row r="342" s="62" customFormat="1" x14ac:dyDescent="0.25"/>
    <row r="343" s="62" customFormat="1" x14ac:dyDescent="0.25"/>
    <row r="344" s="62" customFormat="1" x14ac:dyDescent="0.25"/>
    <row r="345" s="62" customFormat="1" x14ac:dyDescent="0.25"/>
    <row r="346" s="62" customFormat="1" x14ac:dyDescent="0.25"/>
    <row r="347" s="62" customFormat="1" x14ac:dyDescent="0.25"/>
    <row r="348" s="62" customFormat="1" x14ac:dyDescent="0.25"/>
    <row r="349" s="62" customFormat="1" x14ac:dyDescent="0.25"/>
    <row r="350" s="62" customFormat="1" x14ac:dyDescent="0.25"/>
    <row r="351" s="62" customFormat="1" x14ac:dyDescent="0.25"/>
    <row r="352" s="62" customFormat="1" x14ac:dyDescent="0.25"/>
    <row r="353" s="62" customFormat="1" x14ac:dyDescent="0.25"/>
    <row r="354" s="62" customFormat="1" x14ac:dyDescent="0.25"/>
    <row r="355" s="62" customFormat="1" x14ac:dyDescent="0.25"/>
    <row r="356" s="62" customFormat="1" x14ac:dyDescent="0.25"/>
    <row r="357" s="62" customFormat="1" x14ac:dyDescent="0.25"/>
    <row r="358" s="62" customFormat="1" x14ac:dyDescent="0.25"/>
    <row r="359" s="62" customFormat="1" x14ac:dyDescent="0.25"/>
    <row r="360" s="62" customFormat="1" x14ac:dyDescent="0.25"/>
    <row r="361" s="62" customFormat="1" x14ac:dyDescent="0.25"/>
    <row r="362" s="62" customFormat="1" x14ac:dyDescent="0.25"/>
    <row r="363" s="62" customFormat="1" x14ac:dyDescent="0.25"/>
    <row r="364" s="62" customFormat="1" x14ac:dyDescent="0.25"/>
    <row r="365" s="62" customFormat="1" x14ac:dyDescent="0.25"/>
    <row r="366" s="62" customFormat="1" x14ac:dyDescent="0.25"/>
    <row r="367" s="62" customFormat="1" x14ac:dyDescent="0.25"/>
    <row r="368" s="62" customFormat="1" x14ac:dyDescent="0.25"/>
    <row r="369" s="62" customFormat="1" x14ac:dyDescent="0.25"/>
    <row r="370" s="62" customFormat="1" x14ac:dyDescent="0.25"/>
    <row r="371" s="62" customFormat="1" x14ac:dyDescent="0.25"/>
    <row r="372" s="62" customFormat="1" x14ac:dyDescent="0.25"/>
    <row r="373" s="62" customFormat="1" x14ac:dyDescent="0.25"/>
    <row r="374" s="62" customFormat="1" x14ac:dyDescent="0.25"/>
    <row r="375" s="62" customFormat="1" x14ac:dyDescent="0.25"/>
    <row r="376" s="62" customFormat="1" x14ac:dyDescent="0.25"/>
    <row r="377" s="62" customFormat="1" x14ac:dyDescent="0.25"/>
    <row r="378" s="62" customFormat="1" x14ac:dyDescent="0.25"/>
    <row r="379" s="62" customFormat="1" x14ac:dyDescent="0.25"/>
    <row r="380" s="62" customFormat="1" x14ac:dyDescent="0.25"/>
    <row r="381" s="62" customFormat="1" x14ac:dyDescent="0.25"/>
    <row r="382" s="62" customFormat="1" x14ac:dyDescent="0.25"/>
    <row r="383" s="62" customFormat="1" x14ac:dyDescent="0.25"/>
    <row r="384" s="62" customFormat="1" x14ac:dyDescent="0.25"/>
    <row r="385" s="62" customFormat="1" x14ac:dyDescent="0.25"/>
    <row r="386" s="62" customFormat="1" x14ac:dyDescent="0.25"/>
    <row r="387" s="62" customFormat="1" x14ac:dyDescent="0.25"/>
    <row r="388" s="62" customFormat="1" x14ac:dyDescent="0.25"/>
    <row r="389" s="62" customFormat="1" x14ac:dyDescent="0.25"/>
    <row r="390" s="62" customFormat="1" x14ac:dyDescent="0.25"/>
    <row r="391" s="62" customFormat="1" x14ac:dyDescent="0.25"/>
    <row r="392" s="62" customFormat="1" x14ac:dyDescent="0.25"/>
    <row r="393" s="62" customFormat="1" x14ac:dyDescent="0.25"/>
    <row r="394" s="62" customFormat="1" x14ac:dyDescent="0.25"/>
    <row r="395" s="62" customFormat="1" x14ac:dyDescent="0.25"/>
    <row r="396" s="62" customFormat="1" x14ac:dyDescent="0.25"/>
    <row r="397" s="62" customFormat="1" x14ac:dyDescent="0.25"/>
    <row r="398" s="62" customFormat="1" x14ac:dyDescent="0.25"/>
    <row r="399" s="62" customFormat="1" x14ac:dyDescent="0.25"/>
    <row r="400" s="62" customFormat="1" x14ac:dyDescent="0.25"/>
    <row r="401" s="62" customFormat="1" x14ac:dyDescent="0.25"/>
    <row r="402" s="62" customFormat="1" x14ac:dyDescent="0.25"/>
    <row r="403" s="62" customFormat="1" x14ac:dyDescent="0.25"/>
    <row r="404" s="62" customFormat="1" x14ac:dyDescent="0.25"/>
    <row r="405" s="62" customFormat="1" x14ac:dyDescent="0.25"/>
    <row r="406" s="62" customFormat="1" x14ac:dyDescent="0.25"/>
    <row r="407" s="62" customFormat="1" x14ac:dyDescent="0.25"/>
    <row r="408" s="62" customFormat="1" x14ac:dyDescent="0.25"/>
    <row r="409" s="62" customFormat="1" x14ac:dyDescent="0.25"/>
    <row r="410" s="62" customFormat="1" x14ac:dyDescent="0.25"/>
    <row r="411" s="62" customFormat="1" x14ac:dyDescent="0.25"/>
    <row r="412" s="62" customFormat="1" x14ac:dyDescent="0.25"/>
    <row r="413" s="62" customFormat="1" x14ac:dyDescent="0.25"/>
    <row r="414" s="62" customFormat="1" x14ac:dyDescent="0.25"/>
    <row r="415" s="62" customFormat="1" x14ac:dyDescent="0.25"/>
    <row r="416" s="62" customFormat="1" x14ac:dyDescent="0.25"/>
    <row r="417" s="62" customFormat="1" x14ac:dyDescent="0.25"/>
    <row r="418" s="62" customFormat="1" x14ac:dyDescent="0.25"/>
    <row r="419" s="62" customFormat="1" x14ac:dyDescent="0.25"/>
    <row r="420" s="62" customFormat="1" x14ac:dyDescent="0.25"/>
    <row r="421" s="62" customFormat="1" x14ac:dyDescent="0.25"/>
    <row r="422" s="62" customFormat="1" x14ac:dyDescent="0.25"/>
    <row r="423" s="62" customFormat="1" x14ac:dyDescent="0.25"/>
    <row r="424" s="62" customFormat="1" x14ac:dyDescent="0.25"/>
    <row r="425" s="62" customFormat="1" x14ac:dyDescent="0.25"/>
    <row r="426" s="62" customFormat="1" x14ac:dyDescent="0.25"/>
    <row r="427" s="62" customFormat="1" x14ac:dyDescent="0.25"/>
    <row r="428" s="62" customFormat="1" x14ac:dyDescent="0.25"/>
    <row r="429" s="62" customFormat="1" x14ac:dyDescent="0.25"/>
    <row r="430" s="62" customFormat="1" x14ac:dyDescent="0.25"/>
    <row r="431" s="62" customFormat="1" x14ac:dyDescent="0.25"/>
    <row r="432" s="62" customFormat="1" x14ac:dyDescent="0.25"/>
    <row r="433" s="62" customFormat="1" x14ac:dyDescent="0.25"/>
    <row r="434" s="62" customFormat="1" x14ac:dyDescent="0.25"/>
    <row r="435" s="62" customFormat="1" x14ac:dyDescent="0.25"/>
    <row r="436" s="62" customFormat="1" x14ac:dyDescent="0.25"/>
    <row r="437" s="62" customFormat="1" x14ac:dyDescent="0.25"/>
    <row r="438" s="62" customFormat="1" x14ac:dyDescent="0.25"/>
    <row r="439" s="62" customFormat="1" x14ac:dyDescent="0.25"/>
    <row r="440" s="62" customFormat="1" x14ac:dyDescent="0.25"/>
    <row r="441" s="62" customFormat="1" x14ac:dyDescent="0.25"/>
    <row r="442" s="62" customFormat="1" x14ac:dyDescent="0.25"/>
    <row r="443" s="62" customFormat="1" x14ac:dyDescent="0.25"/>
    <row r="444" s="62" customFormat="1" x14ac:dyDescent="0.25"/>
    <row r="445" s="62" customFormat="1" x14ac:dyDescent="0.25"/>
    <row r="446" s="62" customFormat="1" x14ac:dyDescent="0.25"/>
    <row r="447" s="62" customFormat="1" x14ac:dyDescent="0.25"/>
    <row r="448" s="62" customFormat="1" x14ac:dyDescent="0.25"/>
    <row r="449" s="62" customFormat="1" x14ac:dyDescent="0.25"/>
    <row r="450" s="62" customFormat="1" x14ac:dyDescent="0.25"/>
    <row r="451" s="62" customFormat="1" x14ac:dyDescent="0.25"/>
    <row r="452" s="62" customFormat="1" x14ac:dyDescent="0.25"/>
    <row r="453" s="62" customFormat="1" x14ac:dyDescent="0.25"/>
    <row r="454" s="62" customFormat="1" x14ac:dyDescent="0.25"/>
    <row r="455" s="62" customFormat="1" x14ac:dyDescent="0.25"/>
    <row r="456" s="62" customFormat="1" x14ac:dyDescent="0.25"/>
    <row r="457" s="62" customFormat="1" x14ac:dyDescent="0.25"/>
    <row r="458" s="62" customFormat="1" x14ac:dyDescent="0.25"/>
    <row r="459" s="62" customFormat="1" x14ac:dyDescent="0.25"/>
    <row r="460" s="62" customFormat="1" x14ac:dyDescent="0.25"/>
    <row r="461" s="62" customFormat="1" x14ac:dyDescent="0.25"/>
    <row r="462" s="62" customFormat="1" x14ac:dyDescent="0.25"/>
    <row r="463" s="62" customFormat="1" x14ac:dyDescent="0.25"/>
    <row r="464" s="62" customFormat="1" x14ac:dyDescent="0.25"/>
    <row r="465" s="62" customFormat="1" x14ac:dyDescent="0.25"/>
    <row r="466" s="62" customFormat="1" x14ac:dyDescent="0.25"/>
    <row r="467" s="62" customFormat="1" x14ac:dyDescent="0.25"/>
    <row r="468" s="62" customFormat="1" x14ac:dyDescent="0.25"/>
    <row r="469" s="62" customFormat="1" x14ac:dyDescent="0.25"/>
    <row r="470" s="62" customFormat="1" x14ac:dyDescent="0.25"/>
    <row r="471" s="62" customFormat="1" x14ac:dyDescent="0.25"/>
    <row r="472" s="62" customFormat="1" x14ac:dyDescent="0.25"/>
    <row r="473" s="62" customFormat="1" x14ac:dyDescent="0.25"/>
    <row r="474" s="62" customFormat="1" x14ac:dyDescent="0.25"/>
    <row r="475" s="62" customFormat="1" x14ac:dyDescent="0.25"/>
    <row r="476" s="62" customFormat="1" x14ac:dyDescent="0.25"/>
    <row r="477" s="62" customFormat="1" x14ac:dyDescent="0.25"/>
    <row r="478" s="62" customFormat="1" x14ac:dyDescent="0.25"/>
    <row r="479" s="62" customFormat="1" x14ac:dyDescent="0.25"/>
    <row r="480" s="62" customFormat="1" x14ac:dyDescent="0.25"/>
    <row r="481" s="62" customFormat="1" x14ac:dyDescent="0.25"/>
    <row r="482" s="62" customFormat="1" x14ac:dyDescent="0.25"/>
    <row r="483" s="62" customFormat="1" x14ac:dyDescent="0.25"/>
    <row r="484" s="62" customFormat="1" x14ac:dyDescent="0.25"/>
    <row r="485" s="62" customFormat="1" x14ac:dyDescent="0.25"/>
    <row r="486" s="62" customFormat="1" x14ac:dyDescent="0.25"/>
    <row r="487" s="62" customFormat="1" x14ac:dyDescent="0.25"/>
    <row r="488" s="62" customFormat="1" x14ac:dyDescent="0.25"/>
    <row r="489" s="62" customFormat="1" x14ac:dyDescent="0.25"/>
    <row r="490" s="62" customFormat="1" x14ac:dyDescent="0.25"/>
    <row r="491" s="62" customFormat="1" x14ac:dyDescent="0.25"/>
    <row r="492" s="62" customFormat="1" x14ac:dyDescent="0.25"/>
    <row r="493" s="62" customFormat="1" x14ac:dyDescent="0.25"/>
    <row r="494" s="62" customFormat="1" x14ac:dyDescent="0.25"/>
    <row r="495" s="62" customFormat="1" x14ac:dyDescent="0.25"/>
    <row r="496" s="62" customFormat="1" x14ac:dyDescent="0.25"/>
    <row r="497" s="62" customFormat="1" x14ac:dyDescent="0.25"/>
    <row r="498" s="62" customFormat="1" x14ac:dyDescent="0.25"/>
    <row r="499" s="62" customFormat="1" x14ac:dyDescent="0.25"/>
    <row r="500" s="62" customFormat="1" x14ac:dyDescent="0.25"/>
    <row r="501" s="62" customFormat="1" x14ac:dyDescent="0.25"/>
    <row r="502" s="62" customFormat="1" x14ac:dyDescent="0.25"/>
    <row r="503" s="62" customFormat="1" x14ac:dyDescent="0.25"/>
    <row r="504" s="62" customFormat="1" x14ac:dyDescent="0.25"/>
    <row r="505" s="62" customFormat="1" x14ac:dyDescent="0.25"/>
    <row r="506" s="62" customFormat="1" x14ac:dyDescent="0.25"/>
    <row r="507" s="62" customFormat="1" x14ac:dyDescent="0.25"/>
    <row r="508" s="62" customFormat="1" x14ac:dyDescent="0.25"/>
    <row r="509" s="62" customFormat="1" x14ac:dyDescent="0.25"/>
    <row r="510" s="62" customFormat="1" x14ac:dyDescent="0.25"/>
    <row r="511" s="62" customFormat="1" x14ac:dyDescent="0.25"/>
    <row r="512" s="62" customFormat="1" x14ac:dyDescent="0.25"/>
    <row r="513" s="62" customFormat="1" x14ac:dyDescent="0.25"/>
    <row r="514" s="62" customFormat="1" x14ac:dyDescent="0.25"/>
    <row r="515" s="62" customFormat="1" x14ac:dyDescent="0.25"/>
    <row r="516" s="62" customFormat="1" x14ac:dyDescent="0.25"/>
    <row r="517" s="62" customFormat="1" x14ac:dyDescent="0.25"/>
    <row r="518" s="62" customFormat="1" x14ac:dyDescent="0.25"/>
    <row r="519" s="62" customFormat="1" x14ac:dyDescent="0.25"/>
    <row r="520" s="62" customFormat="1" x14ac:dyDescent="0.25"/>
    <row r="521" s="62" customFormat="1" x14ac:dyDescent="0.25"/>
    <row r="522" s="62" customFormat="1" x14ac:dyDescent="0.25"/>
    <row r="523" s="62" customFormat="1" x14ac:dyDescent="0.25"/>
    <row r="524" s="62" customFormat="1" x14ac:dyDescent="0.25"/>
    <row r="525" s="62" customFormat="1" x14ac:dyDescent="0.25"/>
    <row r="526" s="62" customFormat="1" x14ac:dyDescent="0.25"/>
    <row r="527" s="62" customFormat="1" x14ac:dyDescent="0.25"/>
    <row r="528" s="62" customFormat="1" x14ac:dyDescent="0.25"/>
    <row r="529" s="62" customFormat="1" x14ac:dyDescent="0.25"/>
    <row r="530" s="62" customFormat="1" x14ac:dyDescent="0.25"/>
    <row r="531" s="62" customFormat="1" x14ac:dyDescent="0.25"/>
    <row r="532" s="62" customFormat="1" x14ac:dyDescent="0.25"/>
    <row r="533" s="62" customFormat="1" x14ac:dyDescent="0.25"/>
    <row r="534" s="62" customFormat="1" x14ac:dyDescent="0.25"/>
    <row r="535" s="62" customFormat="1" x14ac:dyDescent="0.25"/>
    <row r="536" s="62" customFormat="1" x14ac:dyDescent="0.25"/>
    <row r="537" s="62" customFormat="1" x14ac:dyDescent="0.25"/>
    <row r="538" s="62" customFormat="1" x14ac:dyDescent="0.25"/>
    <row r="539" s="62" customFormat="1" x14ac:dyDescent="0.25"/>
    <row r="540" s="62" customFormat="1" x14ac:dyDescent="0.25"/>
    <row r="541" s="62" customFormat="1" x14ac:dyDescent="0.25"/>
    <row r="542" s="62" customFormat="1" x14ac:dyDescent="0.25"/>
    <row r="543" s="62" customFormat="1" x14ac:dyDescent="0.25"/>
    <row r="544" s="62" customFormat="1" x14ac:dyDescent="0.25"/>
    <row r="545" s="62" customFormat="1" x14ac:dyDescent="0.25"/>
    <row r="546" s="62" customFormat="1" x14ac:dyDescent="0.25"/>
    <row r="547" s="62" customFormat="1" x14ac:dyDescent="0.25"/>
    <row r="548" s="62" customFormat="1" x14ac:dyDescent="0.25"/>
    <row r="549" s="62" customFormat="1" x14ac:dyDescent="0.25"/>
    <row r="550" s="62" customFormat="1" x14ac:dyDescent="0.25"/>
    <row r="551" s="62" customFormat="1" x14ac:dyDescent="0.25"/>
    <row r="552" s="62" customFormat="1" x14ac:dyDescent="0.25"/>
    <row r="553" s="62" customFormat="1" x14ac:dyDescent="0.25"/>
    <row r="554" s="62" customFormat="1" x14ac:dyDescent="0.25"/>
    <row r="555" s="62" customFormat="1" x14ac:dyDescent="0.25"/>
    <row r="556" s="62" customFormat="1" x14ac:dyDescent="0.25"/>
    <row r="557" s="62" customFormat="1" x14ac:dyDescent="0.25"/>
    <row r="558" s="62" customFormat="1" x14ac:dyDescent="0.25"/>
    <row r="559" s="62" customFormat="1" x14ac:dyDescent="0.25"/>
    <row r="560" s="62" customFormat="1" x14ac:dyDescent="0.25"/>
    <row r="561" s="62" customFormat="1" x14ac:dyDescent="0.25"/>
    <row r="562" s="62" customFormat="1" x14ac:dyDescent="0.25"/>
    <row r="563" s="62" customFormat="1" x14ac:dyDescent="0.25"/>
    <row r="564" s="62" customFormat="1" x14ac:dyDescent="0.25"/>
    <row r="565" s="62" customFormat="1" x14ac:dyDescent="0.25"/>
    <row r="566" s="62" customFormat="1" x14ac:dyDescent="0.25"/>
    <row r="567" s="62" customFormat="1" x14ac:dyDescent="0.25"/>
    <row r="568" s="62" customFormat="1" x14ac:dyDescent="0.25"/>
    <row r="569" s="62" customFormat="1" x14ac:dyDescent="0.25"/>
    <row r="570" s="62" customFormat="1" x14ac:dyDescent="0.25"/>
    <row r="571" s="62" customFormat="1" x14ac:dyDescent="0.25"/>
    <row r="572" s="62" customFormat="1" x14ac:dyDescent="0.25"/>
    <row r="573" s="62" customFormat="1" x14ac:dyDescent="0.25"/>
    <row r="574" s="62" customFormat="1" x14ac:dyDescent="0.25"/>
    <row r="575" s="62" customFormat="1" x14ac:dyDescent="0.25"/>
    <row r="576" s="62" customFormat="1" x14ac:dyDescent="0.25"/>
    <row r="577" s="62" customFormat="1" x14ac:dyDescent="0.25"/>
    <row r="578" s="62" customFormat="1" x14ac:dyDescent="0.25"/>
    <row r="579" s="62" customFormat="1" x14ac:dyDescent="0.25"/>
    <row r="580" s="62" customFormat="1" x14ac:dyDescent="0.25"/>
    <row r="581" s="62" customFormat="1" x14ac:dyDescent="0.25"/>
    <row r="582" s="62" customFormat="1" x14ac:dyDescent="0.25"/>
    <row r="583" s="62" customFormat="1" x14ac:dyDescent="0.25"/>
    <row r="584" s="62" customFormat="1" x14ac:dyDescent="0.25"/>
    <row r="585" s="62" customFormat="1" x14ac:dyDescent="0.25"/>
    <row r="586" s="62" customFormat="1" x14ac:dyDescent="0.25"/>
    <row r="587" s="62" customFormat="1" x14ac:dyDescent="0.25"/>
    <row r="588" s="62" customFormat="1" x14ac:dyDescent="0.25"/>
    <row r="589" s="62" customFormat="1" x14ac:dyDescent="0.25"/>
    <row r="590" s="62" customFormat="1" x14ac:dyDescent="0.25"/>
    <row r="591" s="62" customFormat="1" x14ac:dyDescent="0.25"/>
    <row r="592" s="62" customFormat="1" x14ac:dyDescent="0.25"/>
    <row r="593" s="62" customFormat="1" x14ac:dyDescent="0.25"/>
    <row r="594" s="62" customFormat="1" x14ac:dyDescent="0.25"/>
    <row r="595" s="62" customFormat="1" x14ac:dyDescent="0.25"/>
    <row r="596" s="62" customFormat="1" x14ac:dyDescent="0.25"/>
    <row r="597" s="62" customFormat="1" x14ac:dyDescent="0.25"/>
    <row r="598" s="62" customFormat="1" x14ac:dyDescent="0.25"/>
    <row r="599" s="62" customFormat="1" x14ac:dyDescent="0.25"/>
    <row r="600" s="62" customFormat="1" x14ac:dyDescent="0.25"/>
    <row r="601" s="62" customFormat="1" x14ac:dyDescent="0.25"/>
    <row r="602" s="62" customFormat="1" x14ac:dyDescent="0.25"/>
    <row r="603" s="62" customFormat="1" x14ac:dyDescent="0.25"/>
    <row r="604" s="62" customFormat="1" x14ac:dyDescent="0.25"/>
    <row r="605" s="62" customFormat="1" x14ac:dyDescent="0.25"/>
    <row r="606" s="62" customFormat="1" x14ac:dyDescent="0.25"/>
    <row r="607" s="62" customFormat="1" x14ac:dyDescent="0.25"/>
    <row r="608" s="62" customFormat="1" x14ac:dyDescent="0.25"/>
    <row r="609" s="62" customFormat="1" x14ac:dyDescent="0.25"/>
    <row r="610" s="62" customFormat="1" x14ac:dyDescent="0.25"/>
    <row r="611" s="62" customFormat="1" x14ac:dyDescent="0.25"/>
    <row r="612" s="62" customFormat="1" x14ac:dyDescent="0.25"/>
    <row r="613" s="62" customFormat="1" x14ac:dyDescent="0.25"/>
    <row r="614" s="62" customFormat="1" x14ac:dyDescent="0.25"/>
    <row r="615" s="62" customFormat="1" x14ac:dyDescent="0.25"/>
    <row r="616" s="62" customFormat="1" x14ac:dyDescent="0.25"/>
    <row r="617" s="62" customFormat="1" x14ac:dyDescent="0.25"/>
    <row r="618" s="62" customFormat="1" x14ac:dyDescent="0.25"/>
    <row r="619" s="62" customFormat="1" x14ac:dyDescent="0.25"/>
    <row r="620" s="62" customFormat="1" x14ac:dyDescent="0.25"/>
    <row r="621" s="62" customFormat="1" x14ac:dyDescent="0.25"/>
    <row r="622" s="62" customFormat="1" x14ac:dyDescent="0.25"/>
    <row r="623" s="62" customFormat="1" x14ac:dyDescent="0.25"/>
    <row r="624" s="62" customFormat="1" x14ac:dyDescent="0.25"/>
    <row r="625" s="62" customFormat="1" x14ac:dyDescent="0.25"/>
    <row r="626" s="62" customFormat="1" x14ac:dyDescent="0.25"/>
    <row r="627" s="62" customFormat="1" x14ac:dyDescent="0.25"/>
    <row r="628" s="62" customFormat="1" x14ac:dyDescent="0.25"/>
    <row r="629" s="62" customFormat="1" x14ac:dyDescent="0.25"/>
    <row r="630" s="62" customFormat="1" x14ac:dyDescent="0.25"/>
    <row r="631" s="62" customFormat="1" x14ac:dyDescent="0.25"/>
    <row r="632" s="62" customFormat="1" x14ac:dyDescent="0.25"/>
    <row r="633" s="62" customFormat="1" x14ac:dyDescent="0.25"/>
    <row r="634" s="62" customFormat="1" x14ac:dyDescent="0.25"/>
    <row r="635" s="62" customFormat="1" x14ac:dyDescent="0.25"/>
    <row r="636" s="62" customFormat="1" x14ac:dyDescent="0.25"/>
    <row r="637" s="62" customFormat="1" x14ac:dyDescent="0.25"/>
    <row r="638" s="62" customFormat="1" x14ac:dyDescent="0.25"/>
    <row r="639" s="62" customFormat="1" x14ac:dyDescent="0.25"/>
    <row r="640" s="62" customFormat="1" x14ac:dyDescent="0.25"/>
    <row r="641" s="62" customFormat="1" x14ac:dyDescent="0.25"/>
    <row r="642" s="62" customFormat="1" x14ac:dyDescent="0.25"/>
    <row r="643" s="62" customFormat="1" x14ac:dyDescent="0.25"/>
    <row r="644" s="62" customFormat="1" x14ac:dyDescent="0.25"/>
    <row r="645" s="62" customFormat="1" x14ac:dyDescent="0.25"/>
    <row r="646" s="62" customFormat="1" x14ac:dyDescent="0.25"/>
    <row r="647" s="62" customFormat="1" x14ac:dyDescent="0.25"/>
    <row r="648" s="62" customFormat="1" x14ac:dyDescent="0.25"/>
    <row r="649" s="62" customFormat="1" x14ac:dyDescent="0.25"/>
    <row r="650" s="62" customFormat="1" x14ac:dyDescent="0.25"/>
    <row r="651" s="62" customFormat="1" x14ac:dyDescent="0.25"/>
    <row r="652" s="62" customFormat="1" x14ac:dyDescent="0.25"/>
    <row r="653" s="62" customFormat="1" x14ac:dyDescent="0.25"/>
    <row r="654" s="62" customFormat="1" x14ac:dyDescent="0.25"/>
    <row r="655" s="62" customFormat="1" x14ac:dyDescent="0.25"/>
    <row r="656" s="62" customFormat="1" x14ac:dyDescent="0.25"/>
    <row r="657" s="62" customFormat="1" x14ac:dyDescent="0.25"/>
    <row r="658" s="62" customFormat="1" x14ac:dyDescent="0.25"/>
    <row r="659" s="62" customFormat="1" x14ac:dyDescent="0.25"/>
    <row r="660" s="62" customFormat="1" x14ac:dyDescent="0.25"/>
    <row r="661" s="62" customFormat="1" x14ac:dyDescent="0.25"/>
    <row r="662" s="62" customFormat="1" x14ac:dyDescent="0.25"/>
    <row r="663" s="62" customFormat="1" x14ac:dyDescent="0.25"/>
    <row r="664" s="62" customFormat="1" x14ac:dyDescent="0.25"/>
    <row r="665" s="62" customFormat="1" x14ac:dyDescent="0.25"/>
    <row r="666" s="62" customFormat="1" x14ac:dyDescent="0.25"/>
    <row r="667" s="62" customFormat="1" x14ac:dyDescent="0.25"/>
    <row r="668" s="62" customFormat="1" x14ac:dyDescent="0.25"/>
    <row r="669" s="62" customFormat="1" x14ac:dyDescent="0.25"/>
    <row r="670" s="62" customFormat="1" x14ac:dyDescent="0.25"/>
    <row r="671" s="62" customFormat="1" x14ac:dyDescent="0.25"/>
    <row r="672" s="62" customFormat="1" x14ac:dyDescent="0.25"/>
    <row r="673" s="62" customFormat="1" x14ac:dyDescent="0.25"/>
    <row r="674" s="62" customFormat="1" x14ac:dyDescent="0.25"/>
    <row r="675" s="62" customFormat="1" x14ac:dyDescent="0.25"/>
    <row r="676" s="62" customFormat="1" x14ac:dyDescent="0.25"/>
    <row r="677" s="62" customFormat="1" x14ac:dyDescent="0.25"/>
    <row r="678" s="62" customFormat="1" x14ac:dyDescent="0.25"/>
    <row r="679" s="62" customFormat="1" x14ac:dyDescent="0.25"/>
    <row r="680" s="62" customFormat="1" x14ac:dyDescent="0.25"/>
    <row r="681" s="62" customFormat="1" x14ac:dyDescent="0.25"/>
    <row r="682" s="62" customFormat="1" x14ac:dyDescent="0.25"/>
    <row r="683" s="62" customFormat="1" x14ac:dyDescent="0.25"/>
    <row r="684" s="62" customFormat="1" x14ac:dyDescent="0.25"/>
    <row r="685" s="62" customFormat="1" x14ac:dyDescent="0.25"/>
    <row r="686" s="62" customFormat="1" x14ac:dyDescent="0.25"/>
    <row r="687" s="62" customFormat="1" x14ac:dyDescent="0.25"/>
    <row r="688" s="62" customFormat="1" x14ac:dyDescent="0.25"/>
    <row r="689" s="62" customFormat="1" x14ac:dyDescent="0.25"/>
    <row r="690" s="62" customFormat="1" x14ac:dyDescent="0.25"/>
    <row r="691" s="62" customFormat="1" x14ac:dyDescent="0.25"/>
    <row r="692" s="62" customFormat="1" x14ac:dyDescent="0.25"/>
    <row r="693" s="62" customFormat="1" x14ac:dyDescent="0.25"/>
    <row r="694" s="62" customFormat="1" x14ac:dyDescent="0.25"/>
    <row r="695" s="62" customFormat="1" x14ac:dyDescent="0.25"/>
    <row r="696" s="62" customFormat="1" x14ac:dyDescent="0.25"/>
    <row r="697" s="62" customFormat="1" x14ac:dyDescent="0.25"/>
    <row r="698" s="62" customFormat="1" x14ac:dyDescent="0.25"/>
    <row r="699" s="62" customFormat="1" x14ac:dyDescent="0.25"/>
    <row r="700" s="62" customFormat="1" x14ac:dyDescent="0.25"/>
    <row r="701" s="62" customFormat="1" x14ac:dyDescent="0.25"/>
    <row r="702" s="62" customFormat="1" x14ac:dyDescent="0.25"/>
    <row r="703" s="62" customFormat="1" x14ac:dyDescent="0.25"/>
    <row r="704" s="62" customFormat="1" x14ac:dyDescent="0.25"/>
    <row r="705" s="62" customFormat="1" x14ac:dyDescent="0.25"/>
    <row r="706" s="62" customFormat="1" x14ac:dyDescent="0.25"/>
    <row r="707" s="62" customFormat="1" x14ac:dyDescent="0.25"/>
    <row r="708" s="62" customFormat="1" x14ac:dyDescent="0.25"/>
    <row r="709" s="62" customFormat="1" x14ac:dyDescent="0.25"/>
    <row r="710" s="62" customFormat="1" x14ac:dyDescent="0.25"/>
    <row r="711" s="62" customFormat="1" x14ac:dyDescent="0.25"/>
    <row r="712" s="62" customFormat="1" x14ac:dyDescent="0.25"/>
    <row r="713" s="62" customFormat="1" x14ac:dyDescent="0.25"/>
    <row r="714" s="62" customFormat="1" x14ac:dyDescent="0.25"/>
    <row r="715" s="62" customFormat="1" x14ac:dyDescent="0.25"/>
    <row r="716" s="62" customFormat="1" x14ac:dyDescent="0.25"/>
    <row r="717" s="62" customFormat="1" x14ac:dyDescent="0.25"/>
    <row r="718" s="62" customFormat="1" x14ac:dyDescent="0.25"/>
    <row r="719" s="62" customFormat="1" x14ac:dyDescent="0.25"/>
    <row r="720" s="62" customFormat="1" x14ac:dyDescent="0.25"/>
    <row r="721" s="62" customFormat="1" x14ac:dyDescent="0.25"/>
    <row r="722" s="62" customFormat="1" x14ac:dyDescent="0.25"/>
    <row r="723" s="62" customFormat="1" x14ac:dyDescent="0.25"/>
    <row r="724" s="62" customFormat="1" x14ac:dyDescent="0.25"/>
    <row r="725" s="62" customFormat="1" x14ac:dyDescent="0.25"/>
    <row r="726" s="62" customFormat="1" x14ac:dyDescent="0.25"/>
    <row r="727" s="62" customFormat="1" x14ac:dyDescent="0.25"/>
    <row r="728" s="62" customFormat="1" x14ac:dyDescent="0.25"/>
    <row r="729" s="62" customFormat="1" x14ac:dyDescent="0.25"/>
    <row r="730" s="62" customFormat="1" x14ac:dyDescent="0.25"/>
    <row r="731" s="62" customFormat="1" x14ac:dyDescent="0.25"/>
    <row r="732" s="62" customFormat="1" x14ac:dyDescent="0.25"/>
    <row r="733" s="62" customFormat="1" x14ac:dyDescent="0.25"/>
    <row r="734" s="62" customFormat="1" x14ac:dyDescent="0.25"/>
    <row r="735" s="62" customFormat="1" x14ac:dyDescent="0.25"/>
    <row r="736" s="62" customFormat="1" x14ac:dyDescent="0.25"/>
    <row r="737" s="62" customFormat="1" x14ac:dyDescent="0.25"/>
    <row r="738" s="62" customFormat="1" x14ac:dyDescent="0.25"/>
    <row r="739" s="62" customFormat="1" x14ac:dyDescent="0.25"/>
    <row r="740" s="62" customFormat="1" x14ac:dyDescent="0.25"/>
    <row r="741" s="62" customFormat="1" x14ac:dyDescent="0.25"/>
    <row r="742" s="62" customFormat="1" x14ac:dyDescent="0.25"/>
    <row r="743" s="62" customFormat="1" x14ac:dyDescent="0.25"/>
    <row r="744" s="62" customFormat="1" x14ac:dyDescent="0.25"/>
    <row r="745" s="62" customFormat="1" x14ac:dyDescent="0.25"/>
    <row r="746" s="62" customFormat="1" x14ac:dyDescent="0.25"/>
    <row r="747" s="62" customFormat="1" x14ac:dyDescent="0.25"/>
    <row r="748" s="62" customFormat="1" x14ac:dyDescent="0.25"/>
    <row r="749" s="62" customFormat="1" x14ac:dyDescent="0.25"/>
    <row r="750" s="62" customFormat="1" x14ac:dyDescent="0.25"/>
    <row r="751" s="62" customFormat="1" x14ac:dyDescent="0.25"/>
    <row r="752" s="62" customFormat="1" x14ac:dyDescent="0.25"/>
    <row r="753" s="62" customFormat="1" x14ac:dyDescent="0.25"/>
    <row r="754" s="62" customFormat="1" x14ac:dyDescent="0.25"/>
    <row r="755" s="62" customFormat="1" x14ac:dyDescent="0.25"/>
    <row r="756" s="62" customFormat="1" x14ac:dyDescent="0.25"/>
    <row r="757" s="62" customFormat="1" x14ac:dyDescent="0.25"/>
    <row r="758" s="62" customFormat="1" x14ac:dyDescent="0.25"/>
    <row r="759" s="62" customFormat="1" x14ac:dyDescent="0.25"/>
    <row r="760" s="62" customFormat="1" x14ac:dyDescent="0.25"/>
    <row r="761" s="62" customFormat="1" x14ac:dyDescent="0.25"/>
    <row r="762" s="62" customFormat="1" x14ac:dyDescent="0.25"/>
    <row r="763" s="62" customFormat="1" x14ac:dyDescent="0.25"/>
    <row r="764" s="62" customFormat="1" x14ac:dyDescent="0.25"/>
    <row r="765" s="62" customFormat="1" x14ac:dyDescent="0.25"/>
    <row r="766" s="62" customFormat="1" x14ac:dyDescent="0.25"/>
    <row r="767" s="62" customFormat="1" x14ac:dyDescent="0.25"/>
    <row r="768" s="62" customFormat="1" x14ac:dyDescent="0.25"/>
    <row r="769" s="62" customFormat="1" x14ac:dyDescent="0.25"/>
    <row r="770" s="62" customFormat="1" x14ac:dyDescent="0.25"/>
    <row r="771" s="62" customFormat="1" x14ac:dyDescent="0.25"/>
    <row r="772" s="62" customFormat="1" x14ac:dyDescent="0.25"/>
    <row r="773" s="62" customFormat="1" x14ac:dyDescent="0.25"/>
    <row r="774" s="62" customFormat="1" x14ac:dyDescent="0.25"/>
    <row r="775" s="62" customFormat="1" x14ac:dyDescent="0.25"/>
    <row r="776" s="62" customFormat="1" x14ac:dyDescent="0.25"/>
    <row r="777" s="62" customFormat="1" x14ac:dyDescent="0.25"/>
    <row r="778" s="62" customFormat="1" x14ac:dyDescent="0.25"/>
    <row r="779" s="62" customFormat="1" x14ac:dyDescent="0.25"/>
    <row r="780" s="62" customFormat="1" x14ac:dyDescent="0.25"/>
    <row r="781" s="62" customFormat="1" x14ac:dyDescent="0.25"/>
    <row r="782" s="62" customFormat="1" x14ac:dyDescent="0.25"/>
    <row r="783" s="62" customFormat="1" x14ac:dyDescent="0.25"/>
    <row r="784" s="62" customFormat="1" x14ac:dyDescent="0.25"/>
    <row r="785" s="62" customFormat="1" x14ac:dyDescent="0.25"/>
    <row r="786" s="62" customFormat="1" x14ac:dyDescent="0.25"/>
    <row r="787" s="62" customFormat="1" x14ac:dyDescent="0.25"/>
    <row r="788" s="62" customFormat="1" x14ac:dyDescent="0.25"/>
    <row r="789" s="62" customFormat="1" x14ac:dyDescent="0.25"/>
    <row r="790" s="62" customFormat="1" x14ac:dyDescent="0.25"/>
    <row r="791" s="62" customFormat="1" x14ac:dyDescent="0.25"/>
    <row r="792" s="62" customFormat="1" x14ac:dyDescent="0.25"/>
    <row r="793" s="62" customFormat="1" x14ac:dyDescent="0.25"/>
    <row r="794" s="62" customFormat="1" x14ac:dyDescent="0.25"/>
    <row r="795" s="62" customFormat="1" x14ac:dyDescent="0.25"/>
    <row r="796" s="62" customFormat="1" x14ac:dyDescent="0.25"/>
    <row r="797" s="62" customFormat="1" x14ac:dyDescent="0.25"/>
    <row r="798" s="62" customFormat="1" x14ac:dyDescent="0.25"/>
    <row r="799" s="62" customFormat="1" x14ac:dyDescent="0.25"/>
    <row r="800" s="62" customFormat="1" x14ac:dyDescent="0.25"/>
    <row r="801" s="62" customFormat="1" x14ac:dyDescent="0.25"/>
    <row r="802" s="62" customFormat="1" x14ac:dyDescent="0.25"/>
    <row r="803" s="62" customFormat="1" x14ac:dyDescent="0.25"/>
    <row r="804" s="62" customFormat="1" x14ac:dyDescent="0.25"/>
    <row r="805" s="62" customFormat="1" x14ac:dyDescent="0.25"/>
    <row r="806" s="62" customFormat="1" x14ac:dyDescent="0.25"/>
    <row r="807" s="62" customFormat="1" x14ac:dyDescent="0.25"/>
    <row r="808" s="62" customFormat="1" x14ac:dyDescent="0.25"/>
    <row r="809" s="62" customFormat="1" x14ac:dyDescent="0.25"/>
    <row r="810" s="62" customFormat="1" x14ac:dyDescent="0.25"/>
    <row r="811" s="62" customFormat="1" x14ac:dyDescent="0.25"/>
    <row r="812" s="62" customFormat="1" x14ac:dyDescent="0.25"/>
    <row r="813" s="62" customFormat="1" x14ac:dyDescent="0.25"/>
    <row r="814" s="62" customFormat="1" x14ac:dyDescent="0.25"/>
    <row r="815" s="62" customFormat="1" x14ac:dyDescent="0.25"/>
    <row r="816" s="62" customFormat="1" x14ac:dyDescent="0.25"/>
    <row r="817" s="62" customFormat="1" x14ac:dyDescent="0.25"/>
    <row r="818" s="62" customFormat="1" x14ac:dyDescent="0.25"/>
    <row r="819" s="62" customFormat="1" x14ac:dyDescent="0.25"/>
    <row r="820" s="62" customFormat="1" x14ac:dyDescent="0.25"/>
    <row r="821" s="62" customFormat="1" x14ac:dyDescent="0.25"/>
    <row r="822" s="62" customFormat="1" x14ac:dyDescent="0.25"/>
    <row r="823" s="62" customFormat="1" x14ac:dyDescent="0.25"/>
    <row r="824" s="62" customFormat="1" x14ac:dyDescent="0.25"/>
    <row r="825" s="62" customFormat="1" x14ac:dyDescent="0.25"/>
    <row r="826" s="62" customFormat="1" x14ac:dyDescent="0.25"/>
    <row r="827" s="62" customFormat="1" x14ac:dyDescent="0.25"/>
    <row r="828" s="62" customFormat="1" x14ac:dyDescent="0.25"/>
    <row r="829" s="62" customFormat="1" x14ac:dyDescent="0.25"/>
    <row r="830" s="62" customFormat="1" x14ac:dyDescent="0.25"/>
    <row r="831" s="62" customFormat="1" x14ac:dyDescent="0.25"/>
    <row r="832" s="62" customFormat="1" x14ac:dyDescent="0.25"/>
    <row r="833" s="62" customFormat="1" x14ac:dyDescent="0.25"/>
    <row r="834" s="62" customFormat="1" x14ac:dyDescent="0.25"/>
    <row r="835" s="62" customFormat="1" x14ac:dyDescent="0.25"/>
    <row r="836" s="62" customFormat="1" x14ac:dyDescent="0.25"/>
    <row r="837" s="62" customFormat="1" x14ac:dyDescent="0.25"/>
    <row r="838" s="62" customFormat="1" x14ac:dyDescent="0.25"/>
    <row r="839" s="62" customFormat="1" x14ac:dyDescent="0.25"/>
    <row r="840" s="62" customFormat="1" x14ac:dyDescent="0.25"/>
    <row r="841" s="62" customFormat="1" x14ac:dyDescent="0.25"/>
    <row r="842" s="62" customFormat="1" x14ac:dyDescent="0.25"/>
    <row r="843" s="62" customFormat="1" x14ac:dyDescent="0.25"/>
    <row r="844" s="62" customFormat="1" x14ac:dyDescent="0.25"/>
    <row r="845" s="62" customFormat="1" x14ac:dyDescent="0.25"/>
    <row r="846" s="62" customFormat="1" x14ac:dyDescent="0.25"/>
    <row r="847" s="62" customFormat="1" x14ac:dyDescent="0.25"/>
    <row r="848" s="62" customFormat="1" x14ac:dyDescent="0.25"/>
    <row r="849" s="62" customFormat="1" x14ac:dyDescent="0.25"/>
    <row r="850" s="62" customFormat="1" x14ac:dyDescent="0.25"/>
    <row r="851" s="62" customFormat="1" x14ac:dyDescent="0.25"/>
    <row r="852" s="62" customFormat="1" x14ac:dyDescent="0.25"/>
    <row r="853" s="62" customFormat="1" x14ac:dyDescent="0.25"/>
    <row r="854" s="62" customFormat="1" x14ac:dyDescent="0.25"/>
    <row r="855" s="62" customFormat="1" x14ac:dyDescent="0.25"/>
    <row r="856" s="62" customFormat="1" x14ac:dyDescent="0.25"/>
    <row r="857" s="62" customFormat="1" x14ac:dyDescent="0.25"/>
    <row r="858" s="62" customFormat="1" x14ac:dyDescent="0.25"/>
    <row r="859" s="62" customFormat="1" x14ac:dyDescent="0.25"/>
    <row r="860" s="62" customFormat="1" x14ac:dyDescent="0.25"/>
    <row r="861" s="62" customFormat="1" x14ac:dyDescent="0.25"/>
    <row r="862" s="62" customFormat="1" x14ac:dyDescent="0.25"/>
    <row r="863" s="62" customFormat="1" x14ac:dyDescent="0.25"/>
    <row r="864" s="62" customFormat="1" x14ac:dyDescent="0.25"/>
    <row r="865" s="62" customFormat="1" x14ac:dyDescent="0.25"/>
    <row r="866" s="62" customFormat="1" x14ac:dyDescent="0.25"/>
    <row r="867" s="62" customFormat="1" x14ac:dyDescent="0.25"/>
    <row r="868" s="62" customFormat="1" x14ac:dyDescent="0.25"/>
    <row r="869" s="62" customFormat="1" x14ac:dyDescent="0.25"/>
    <row r="870" s="62" customFormat="1" x14ac:dyDescent="0.25"/>
    <row r="871" s="62" customFormat="1" x14ac:dyDescent="0.25"/>
    <row r="872" s="62" customFormat="1" x14ac:dyDescent="0.25"/>
    <row r="873" s="62" customFormat="1" x14ac:dyDescent="0.25"/>
    <row r="874" s="62" customFormat="1" x14ac:dyDescent="0.25"/>
    <row r="875" s="62" customFormat="1" x14ac:dyDescent="0.25"/>
    <row r="876" s="62" customFormat="1" x14ac:dyDescent="0.25"/>
    <row r="877" s="62" customFormat="1" x14ac:dyDescent="0.25"/>
    <row r="878" s="62" customFormat="1" x14ac:dyDescent="0.25"/>
    <row r="879" s="62" customFormat="1" x14ac:dyDescent="0.25"/>
    <row r="880" s="62" customFormat="1" x14ac:dyDescent="0.25"/>
    <row r="881" s="62" customFormat="1" x14ac:dyDescent="0.25"/>
    <row r="882" s="62" customFormat="1" x14ac:dyDescent="0.25"/>
    <row r="883" s="62" customFormat="1" x14ac:dyDescent="0.25"/>
    <row r="884" s="62" customFormat="1" x14ac:dyDescent="0.25"/>
    <row r="885" s="62" customFormat="1" x14ac:dyDescent="0.25"/>
    <row r="886" s="62" customFormat="1" x14ac:dyDescent="0.25"/>
    <row r="887" s="62" customFormat="1" x14ac:dyDescent="0.25"/>
    <row r="888" s="62" customFormat="1" x14ac:dyDescent="0.25"/>
    <row r="889" s="62" customFormat="1" x14ac:dyDescent="0.25"/>
    <row r="890" s="62" customFormat="1" x14ac:dyDescent="0.25"/>
    <row r="891" s="62" customFormat="1" x14ac:dyDescent="0.25"/>
    <row r="892" s="62" customFormat="1" x14ac:dyDescent="0.25"/>
    <row r="893" s="62" customFormat="1" x14ac:dyDescent="0.25"/>
    <row r="894" s="62" customFormat="1" x14ac:dyDescent="0.25"/>
    <row r="895" s="62" customFormat="1" x14ac:dyDescent="0.25"/>
    <row r="896" s="62" customFormat="1" x14ac:dyDescent="0.25"/>
    <row r="897" s="62" customFormat="1" x14ac:dyDescent="0.25"/>
    <row r="898" s="62" customFormat="1" x14ac:dyDescent="0.25"/>
    <row r="899" s="62" customFormat="1" x14ac:dyDescent="0.25"/>
    <row r="900" s="62" customFormat="1" x14ac:dyDescent="0.25"/>
    <row r="901" s="62" customFormat="1" x14ac:dyDescent="0.25"/>
    <row r="902" s="62" customFormat="1" x14ac:dyDescent="0.25"/>
    <row r="903" s="62" customFormat="1" x14ac:dyDescent="0.25"/>
    <row r="904" s="62" customFormat="1" x14ac:dyDescent="0.25"/>
    <row r="905" s="62" customFormat="1" x14ac:dyDescent="0.25"/>
    <row r="906" s="62" customFormat="1" x14ac:dyDescent="0.25"/>
    <row r="907" s="62" customFormat="1" x14ac:dyDescent="0.25"/>
    <row r="908" s="62" customFormat="1" x14ac:dyDescent="0.25"/>
    <row r="909" s="62" customFormat="1" x14ac:dyDescent="0.25"/>
    <row r="910" s="62" customFormat="1" x14ac:dyDescent="0.25"/>
    <row r="911" s="62" customFormat="1" x14ac:dyDescent="0.25"/>
    <row r="912" s="62" customFormat="1" x14ac:dyDescent="0.25"/>
    <row r="913" s="62" customFormat="1" x14ac:dyDescent="0.25"/>
    <row r="914" s="62" customFormat="1" x14ac:dyDescent="0.25"/>
    <row r="915" s="62" customFormat="1" x14ac:dyDescent="0.25"/>
    <row r="916" s="62" customFormat="1" x14ac:dyDescent="0.25"/>
    <row r="917" s="62" customFormat="1" x14ac:dyDescent="0.25"/>
    <row r="918" s="62" customFormat="1" x14ac:dyDescent="0.25"/>
    <row r="919" s="62" customFormat="1" x14ac:dyDescent="0.25"/>
    <row r="920" s="62" customFormat="1" x14ac:dyDescent="0.25"/>
    <row r="921" s="62" customFormat="1" x14ac:dyDescent="0.25"/>
    <row r="922" s="62" customFormat="1" x14ac:dyDescent="0.25"/>
    <row r="923" s="62" customFormat="1" x14ac:dyDescent="0.25"/>
    <row r="924" s="62" customFormat="1" x14ac:dyDescent="0.25"/>
    <row r="925" s="62" customFormat="1" x14ac:dyDescent="0.25"/>
    <row r="926" s="62" customFormat="1" x14ac:dyDescent="0.25"/>
    <row r="927" s="62" customFormat="1" x14ac:dyDescent="0.25"/>
    <row r="928" s="62" customFormat="1" x14ac:dyDescent="0.25"/>
    <row r="929" s="62" customFormat="1" x14ac:dyDescent="0.25"/>
    <row r="930" s="62" customFormat="1" x14ac:dyDescent="0.25"/>
    <row r="931" s="62" customFormat="1" x14ac:dyDescent="0.25"/>
    <row r="932" s="62" customFormat="1" x14ac:dyDescent="0.25"/>
    <row r="933" s="62" customFormat="1" x14ac:dyDescent="0.25"/>
    <row r="934" s="62" customFormat="1" x14ac:dyDescent="0.25"/>
    <row r="935" s="62" customFormat="1" x14ac:dyDescent="0.25"/>
    <row r="936" s="62" customFormat="1" x14ac:dyDescent="0.25"/>
    <row r="937" s="62" customFormat="1" x14ac:dyDescent="0.25"/>
    <row r="938" s="62" customFormat="1" x14ac:dyDescent="0.25"/>
    <row r="939" s="62" customFormat="1" x14ac:dyDescent="0.25"/>
    <row r="940" s="62" customFormat="1" x14ac:dyDescent="0.25"/>
    <row r="941" s="62" customFormat="1" x14ac:dyDescent="0.25"/>
    <row r="942" s="62" customFormat="1" x14ac:dyDescent="0.25"/>
    <row r="943" s="62" customFormat="1" x14ac:dyDescent="0.25"/>
    <row r="944" s="62" customFormat="1" x14ac:dyDescent="0.25"/>
    <row r="945" s="62" customFormat="1" x14ac:dyDescent="0.25"/>
    <row r="946" s="62" customFormat="1" x14ac:dyDescent="0.25"/>
    <row r="947" s="62" customFormat="1" x14ac:dyDescent="0.25"/>
    <row r="948" s="62" customFormat="1" x14ac:dyDescent="0.25"/>
    <row r="949" s="62" customFormat="1" x14ac:dyDescent="0.25"/>
    <row r="950" s="62" customFormat="1" x14ac:dyDescent="0.25"/>
    <row r="951" s="62" customFormat="1" x14ac:dyDescent="0.25"/>
    <row r="952" s="62" customFormat="1" x14ac:dyDescent="0.25"/>
    <row r="953" s="62" customFormat="1" x14ac:dyDescent="0.25"/>
    <row r="954" s="62" customFormat="1" x14ac:dyDescent="0.25"/>
    <row r="955" s="62" customFormat="1" x14ac:dyDescent="0.25"/>
    <row r="956" s="62" customFormat="1" x14ac:dyDescent="0.25"/>
    <row r="957" s="62" customFormat="1" x14ac:dyDescent="0.25"/>
    <row r="958" s="62" customFormat="1" x14ac:dyDescent="0.25"/>
    <row r="959" s="62" customFormat="1" x14ac:dyDescent="0.25"/>
    <row r="960" s="62" customFormat="1" x14ac:dyDescent="0.25"/>
    <row r="961" s="62" customFormat="1" x14ac:dyDescent="0.25"/>
    <row r="962" s="62" customFormat="1" x14ac:dyDescent="0.25"/>
    <row r="963" s="62" customFormat="1" x14ac:dyDescent="0.25"/>
    <row r="964" s="62" customFormat="1" x14ac:dyDescent="0.25"/>
    <row r="965" s="62" customFormat="1" x14ac:dyDescent="0.25"/>
    <row r="966" s="62" customFormat="1" x14ac:dyDescent="0.25"/>
    <row r="967" s="62" customFormat="1" x14ac:dyDescent="0.25"/>
    <row r="968" s="62" customFormat="1" x14ac:dyDescent="0.25"/>
    <row r="969" s="62" customFormat="1" x14ac:dyDescent="0.25"/>
    <row r="970" s="62" customFormat="1" x14ac:dyDescent="0.25"/>
    <row r="971" s="62" customFormat="1" x14ac:dyDescent="0.25"/>
    <row r="972" s="62" customFormat="1" x14ac:dyDescent="0.25"/>
    <row r="973" s="62" customFormat="1" x14ac:dyDescent="0.25"/>
    <row r="974" s="62" customFormat="1" x14ac:dyDescent="0.25"/>
    <row r="975" s="62" customFormat="1" x14ac:dyDescent="0.25"/>
    <row r="976" s="62" customFormat="1" x14ac:dyDescent="0.25"/>
    <row r="977" s="62" customFormat="1" x14ac:dyDescent="0.25"/>
    <row r="978" s="62" customFormat="1" x14ac:dyDescent="0.25"/>
    <row r="979" s="62" customFormat="1" x14ac:dyDescent="0.25"/>
    <row r="980" s="62" customFormat="1" x14ac:dyDescent="0.25"/>
    <row r="981" s="62" customFormat="1" x14ac:dyDescent="0.25"/>
    <row r="982" s="62" customFormat="1" x14ac:dyDescent="0.25"/>
    <row r="983" s="62" customFormat="1" x14ac:dyDescent="0.25"/>
    <row r="984" s="62" customFormat="1" x14ac:dyDescent="0.25"/>
    <row r="985" s="62" customFormat="1" x14ac:dyDescent="0.25"/>
    <row r="986" s="62" customFormat="1" x14ac:dyDescent="0.25"/>
    <row r="987" s="62" customFormat="1" x14ac:dyDescent="0.25"/>
    <row r="988" s="62" customFormat="1" x14ac:dyDescent="0.25"/>
    <row r="989" s="62" customFormat="1" x14ac:dyDescent="0.25"/>
    <row r="990" s="62" customFormat="1" x14ac:dyDescent="0.25"/>
    <row r="991" s="62" customFormat="1" x14ac:dyDescent="0.25"/>
    <row r="992" s="62" customFormat="1" x14ac:dyDescent="0.25"/>
    <row r="993" s="62" customFormat="1" x14ac:dyDescent="0.25"/>
    <row r="994" s="62" customFormat="1" x14ac:dyDescent="0.25"/>
    <row r="995" s="62" customFormat="1" x14ac:dyDescent="0.25"/>
    <row r="996" s="62" customFormat="1" x14ac:dyDescent="0.25"/>
    <row r="997" s="62" customFormat="1" x14ac:dyDescent="0.25"/>
    <row r="998" s="62" customFormat="1" x14ac:dyDescent="0.25"/>
    <row r="999" s="62" customFormat="1" x14ac:dyDescent="0.25"/>
    <row r="1000" s="62" customFormat="1" x14ac:dyDescent="0.25"/>
    <row r="1001" s="62" customFormat="1" x14ac:dyDescent="0.25"/>
    <row r="1002" s="62" customFormat="1" x14ac:dyDescent="0.25"/>
    <row r="1003" s="62" customFormat="1" x14ac:dyDescent="0.25"/>
    <row r="1004" s="62" customFormat="1" x14ac:dyDescent="0.25"/>
    <row r="1005" s="62" customFormat="1" x14ac:dyDescent="0.25"/>
    <row r="1006" s="62" customFormat="1" x14ac:dyDescent="0.25"/>
    <row r="1007" s="62" customFormat="1" x14ac:dyDescent="0.25"/>
    <row r="1008" s="62" customFormat="1" x14ac:dyDescent="0.25"/>
    <row r="1009" s="62" customFormat="1" x14ac:dyDescent="0.25"/>
    <row r="1010" s="62" customFormat="1" x14ac:dyDescent="0.25"/>
    <row r="1011" s="62" customFormat="1" x14ac:dyDescent="0.25"/>
    <row r="1012" s="62" customFormat="1" x14ac:dyDescent="0.25"/>
    <row r="1013" s="62" customFormat="1" x14ac:dyDescent="0.25"/>
    <row r="1014" s="62" customFormat="1" x14ac:dyDescent="0.25"/>
    <row r="1015" s="62" customFormat="1" x14ac:dyDescent="0.25"/>
    <row r="1016" s="62" customFormat="1" x14ac:dyDescent="0.25"/>
    <row r="1017" s="62" customFormat="1" x14ac:dyDescent="0.25"/>
    <row r="1018" s="62" customFormat="1" x14ac:dyDescent="0.25"/>
    <row r="1019" s="62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</mergeCells>
  <pageMargins left="0.15" right="0.15" top="0.6" bottom="0.02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47"/>
  <sheetViews>
    <sheetView showRuler="0" topLeftCell="E57" zoomScale="59" zoomScaleNormal="59" workbookViewId="0">
      <selection activeCell="E70" sqref="A70:XFD70"/>
    </sheetView>
  </sheetViews>
  <sheetFormatPr defaultRowHeight="16.5" x14ac:dyDescent="0.3"/>
  <cols>
    <col min="1" max="1" width="9.140625" style="137"/>
    <col min="2" max="2" width="18.28515625" style="137" customWidth="1"/>
    <col min="3" max="3" width="9.140625" style="137"/>
    <col min="4" max="4" width="49.28515625" style="137" customWidth="1"/>
    <col min="5" max="5" width="9.140625" style="137"/>
    <col min="6" max="6" width="18.28515625" style="137" customWidth="1"/>
    <col min="7" max="7" width="17.28515625" style="137" customWidth="1"/>
    <col min="8" max="8" width="9.140625" style="137"/>
    <col min="9" max="9" width="11.42578125" style="137" bestFit="1" customWidth="1"/>
    <col min="10" max="12" width="9.140625" style="113"/>
    <col min="13" max="13" width="11.42578125" style="113" bestFit="1" customWidth="1"/>
    <col min="14" max="24" width="9.140625" style="113"/>
    <col min="25" max="25" width="12.28515625" style="113" bestFit="1" customWidth="1"/>
    <col min="26" max="26" width="11.42578125" style="113" bestFit="1" customWidth="1"/>
    <col min="27" max="27" width="9.140625" style="113"/>
    <col min="28" max="28" width="14.140625" style="113" customWidth="1"/>
    <col min="29" max="257" width="9.140625" style="113"/>
    <col min="258" max="258" width="18.28515625" style="113" customWidth="1"/>
    <col min="259" max="259" width="9.140625" style="113"/>
    <col min="260" max="260" width="49.28515625" style="113" customWidth="1"/>
    <col min="261" max="261" width="9.140625" style="113"/>
    <col min="262" max="262" width="18.28515625" style="113" customWidth="1"/>
    <col min="263" max="263" width="17.28515625" style="113" customWidth="1"/>
    <col min="264" max="280" width="9.140625" style="113"/>
    <col min="281" max="281" width="12.28515625" style="113" bestFit="1" customWidth="1"/>
    <col min="282" max="513" width="9.140625" style="113"/>
    <col min="514" max="514" width="18.28515625" style="113" customWidth="1"/>
    <col min="515" max="515" width="9.140625" style="113"/>
    <col min="516" max="516" width="49.28515625" style="113" customWidth="1"/>
    <col min="517" max="517" width="9.140625" style="113"/>
    <col min="518" max="518" width="18.28515625" style="113" customWidth="1"/>
    <col min="519" max="519" width="17.28515625" style="113" customWidth="1"/>
    <col min="520" max="536" width="9.140625" style="113"/>
    <col min="537" max="537" width="12.28515625" style="113" bestFit="1" customWidth="1"/>
    <col min="538" max="769" width="9.140625" style="113"/>
    <col min="770" max="770" width="18.28515625" style="113" customWidth="1"/>
    <col min="771" max="771" width="9.140625" style="113"/>
    <col min="772" max="772" width="49.28515625" style="113" customWidth="1"/>
    <col min="773" max="773" width="9.140625" style="113"/>
    <col min="774" max="774" width="18.28515625" style="113" customWidth="1"/>
    <col min="775" max="775" width="17.28515625" style="113" customWidth="1"/>
    <col min="776" max="792" width="9.140625" style="113"/>
    <col min="793" max="793" width="12.28515625" style="113" bestFit="1" customWidth="1"/>
    <col min="794" max="1025" width="9.140625" style="113"/>
    <col min="1026" max="1026" width="18.28515625" style="113" customWidth="1"/>
    <col min="1027" max="1027" width="9.140625" style="113"/>
    <col min="1028" max="1028" width="49.28515625" style="113" customWidth="1"/>
    <col min="1029" max="1029" width="9.140625" style="113"/>
    <col min="1030" max="1030" width="18.28515625" style="113" customWidth="1"/>
    <col min="1031" max="1031" width="17.28515625" style="113" customWidth="1"/>
    <col min="1032" max="1048" width="9.140625" style="113"/>
    <col min="1049" max="1049" width="12.28515625" style="113" bestFit="1" customWidth="1"/>
    <col min="1050" max="1281" width="9.140625" style="113"/>
    <col min="1282" max="1282" width="18.28515625" style="113" customWidth="1"/>
    <col min="1283" max="1283" width="9.140625" style="113"/>
    <col min="1284" max="1284" width="49.28515625" style="113" customWidth="1"/>
    <col min="1285" max="1285" width="9.140625" style="113"/>
    <col min="1286" max="1286" width="18.28515625" style="113" customWidth="1"/>
    <col min="1287" max="1287" width="17.28515625" style="113" customWidth="1"/>
    <col min="1288" max="1304" width="9.140625" style="113"/>
    <col min="1305" max="1305" width="12.28515625" style="113" bestFit="1" customWidth="1"/>
    <col min="1306" max="1537" width="9.140625" style="113"/>
    <col min="1538" max="1538" width="18.28515625" style="113" customWidth="1"/>
    <col min="1539" max="1539" width="9.140625" style="113"/>
    <col min="1540" max="1540" width="49.28515625" style="113" customWidth="1"/>
    <col min="1541" max="1541" width="9.140625" style="113"/>
    <col min="1542" max="1542" width="18.28515625" style="113" customWidth="1"/>
    <col min="1543" max="1543" width="17.28515625" style="113" customWidth="1"/>
    <col min="1544" max="1560" width="9.140625" style="113"/>
    <col min="1561" max="1561" width="12.28515625" style="113" bestFit="1" customWidth="1"/>
    <col min="1562" max="1793" width="9.140625" style="113"/>
    <col min="1794" max="1794" width="18.28515625" style="113" customWidth="1"/>
    <col min="1795" max="1795" width="9.140625" style="113"/>
    <col min="1796" max="1796" width="49.28515625" style="113" customWidth="1"/>
    <col min="1797" max="1797" width="9.140625" style="113"/>
    <col min="1798" max="1798" width="18.28515625" style="113" customWidth="1"/>
    <col min="1799" max="1799" width="17.28515625" style="113" customWidth="1"/>
    <col min="1800" max="1816" width="9.140625" style="113"/>
    <col min="1817" max="1817" width="12.28515625" style="113" bestFit="1" customWidth="1"/>
    <col min="1818" max="2049" width="9.140625" style="113"/>
    <col min="2050" max="2050" width="18.28515625" style="113" customWidth="1"/>
    <col min="2051" max="2051" width="9.140625" style="113"/>
    <col min="2052" max="2052" width="49.28515625" style="113" customWidth="1"/>
    <col min="2053" max="2053" width="9.140625" style="113"/>
    <col min="2054" max="2054" width="18.28515625" style="113" customWidth="1"/>
    <col min="2055" max="2055" width="17.28515625" style="113" customWidth="1"/>
    <col min="2056" max="2072" width="9.140625" style="113"/>
    <col min="2073" max="2073" width="12.28515625" style="113" bestFit="1" customWidth="1"/>
    <col min="2074" max="2305" width="9.140625" style="113"/>
    <col min="2306" max="2306" width="18.28515625" style="113" customWidth="1"/>
    <col min="2307" max="2307" width="9.140625" style="113"/>
    <col min="2308" max="2308" width="49.28515625" style="113" customWidth="1"/>
    <col min="2309" max="2309" width="9.140625" style="113"/>
    <col min="2310" max="2310" width="18.28515625" style="113" customWidth="1"/>
    <col min="2311" max="2311" width="17.28515625" style="113" customWidth="1"/>
    <col min="2312" max="2328" width="9.140625" style="113"/>
    <col min="2329" max="2329" width="12.28515625" style="113" bestFit="1" customWidth="1"/>
    <col min="2330" max="2561" width="9.140625" style="113"/>
    <col min="2562" max="2562" width="18.28515625" style="113" customWidth="1"/>
    <col min="2563" max="2563" width="9.140625" style="113"/>
    <col min="2564" max="2564" width="49.28515625" style="113" customWidth="1"/>
    <col min="2565" max="2565" width="9.140625" style="113"/>
    <col min="2566" max="2566" width="18.28515625" style="113" customWidth="1"/>
    <col min="2567" max="2567" width="17.28515625" style="113" customWidth="1"/>
    <col min="2568" max="2584" width="9.140625" style="113"/>
    <col min="2585" max="2585" width="12.28515625" style="113" bestFit="1" customWidth="1"/>
    <col min="2586" max="2817" width="9.140625" style="113"/>
    <col min="2818" max="2818" width="18.28515625" style="113" customWidth="1"/>
    <col min="2819" max="2819" width="9.140625" style="113"/>
    <col min="2820" max="2820" width="49.28515625" style="113" customWidth="1"/>
    <col min="2821" max="2821" width="9.140625" style="113"/>
    <col min="2822" max="2822" width="18.28515625" style="113" customWidth="1"/>
    <col min="2823" max="2823" width="17.28515625" style="113" customWidth="1"/>
    <col min="2824" max="2840" width="9.140625" style="113"/>
    <col min="2841" max="2841" width="12.28515625" style="113" bestFit="1" customWidth="1"/>
    <col min="2842" max="3073" width="9.140625" style="113"/>
    <col min="3074" max="3074" width="18.28515625" style="113" customWidth="1"/>
    <col min="3075" max="3075" width="9.140625" style="113"/>
    <col min="3076" max="3076" width="49.28515625" style="113" customWidth="1"/>
    <col min="3077" max="3077" width="9.140625" style="113"/>
    <col min="3078" max="3078" width="18.28515625" style="113" customWidth="1"/>
    <col min="3079" max="3079" width="17.28515625" style="113" customWidth="1"/>
    <col min="3080" max="3096" width="9.140625" style="113"/>
    <col min="3097" max="3097" width="12.28515625" style="113" bestFit="1" customWidth="1"/>
    <col min="3098" max="3329" width="9.140625" style="113"/>
    <col min="3330" max="3330" width="18.28515625" style="113" customWidth="1"/>
    <col min="3331" max="3331" width="9.140625" style="113"/>
    <col min="3332" max="3332" width="49.28515625" style="113" customWidth="1"/>
    <col min="3333" max="3333" width="9.140625" style="113"/>
    <col min="3334" max="3334" width="18.28515625" style="113" customWidth="1"/>
    <col min="3335" max="3335" width="17.28515625" style="113" customWidth="1"/>
    <col min="3336" max="3352" width="9.140625" style="113"/>
    <col min="3353" max="3353" width="12.28515625" style="113" bestFit="1" customWidth="1"/>
    <col min="3354" max="3585" width="9.140625" style="113"/>
    <col min="3586" max="3586" width="18.28515625" style="113" customWidth="1"/>
    <col min="3587" max="3587" width="9.140625" style="113"/>
    <col min="3588" max="3588" width="49.28515625" style="113" customWidth="1"/>
    <col min="3589" max="3589" width="9.140625" style="113"/>
    <col min="3590" max="3590" width="18.28515625" style="113" customWidth="1"/>
    <col min="3591" max="3591" width="17.28515625" style="113" customWidth="1"/>
    <col min="3592" max="3608" width="9.140625" style="113"/>
    <col min="3609" max="3609" width="12.28515625" style="113" bestFit="1" customWidth="1"/>
    <col min="3610" max="3841" width="9.140625" style="113"/>
    <col min="3842" max="3842" width="18.28515625" style="113" customWidth="1"/>
    <col min="3843" max="3843" width="9.140625" style="113"/>
    <col min="3844" max="3844" width="49.28515625" style="113" customWidth="1"/>
    <col min="3845" max="3845" width="9.140625" style="113"/>
    <col min="3846" max="3846" width="18.28515625" style="113" customWidth="1"/>
    <col min="3847" max="3847" width="17.28515625" style="113" customWidth="1"/>
    <col min="3848" max="3864" width="9.140625" style="113"/>
    <col min="3865" max="3865" width="12.28515625" style="113" bestFit="1" customWidth="1"/>
    <col min="3866" max="4097" width="9.140625" style="113"/>
    <col min="4098" max="4098" width="18.28515625" style="113" customWidth="1"/>
    <col min="4099" max="4099" width="9.140625" style="113"/>
    <col min="4100" max="4100" width="49.28515625" style="113" customWidth="1"/>
    <col min="4101" max="4101" width="9.140625" style="113"/>
    <col min="4102" max="4102" width="18.28515625" style="113" customWidth="1"/>
    <col min="4103" max="4103" width="17.28515625" style="113" customWidth="1"/>
    <col min="4104" max="4120" width="9.140625" style="113"/>
    <col min="4121" max="4121" width="12.28515625" style="113" bestFit="1" customWidth="1"/>
    <col min="4122" max="4353" width="9.140625" style="113"/>
    <col min="4354" max="4354" width="18.28515625" style="113" customWidth="1"/>
    <col min="4355" max="4355" width="9.140625" style="113"/>
    <col min="4356" max="4356" width="49.28515625" style="113" customWidth="1"/>
    <col min="4357" max="4357" width="9.140625" style="113"/>
    <col min="4358" max="4358" width="18.28515625" style="113" customWidth="1"/>
    <col min="4359" max="4359" width="17.28515625" style="113" customWidth="1"/>
    <col min="4360" max="4376" width="9.140625" style="113"/>
    <col min="4377" max="4377" width="12.28515625" style="113" bestFit="1" customWidth="1"/>
    <col min="4378" max="4609" width="9.140625" style="113"/>
    <col min="4610" max="4610" width="18.28515625" style="113" customWidth="1"/>
    <col min="4611" max="4611" width="9.140625" style="113"/>
    <col min="4612" max="4612" width="49.28515625" style="113" customWidth="1"/>
    <col min="4613" max="4613" width="9.140625" style="113"/>
    <col min="4614" max="4614" width="18.28515625" style="113" customWidth="1"/>
    <col min="4615" max="4615" width="17.28515625" style="113" customWidth="1"/>
    <col min="4616" max="4632" width="9.140625" style="113"/>
    <col min="4633" max="4633" width="12.28515625" style="113" bestFit="1" customWidth="1"/>
    <col min="4634" max="4865" width="9.140625" style="113"/>
    <col min="4866" max="4866" width="18.28515625" style="113" customWidth="1"/>
    <col min="4867" max="4867" width="9.140625" style="113"/>
    <col min="4868" max="4868" width="49.28515625" style="113" customWidth="1"/>
    <col min="4869" max="4869" width="9.140625" style="113"/>
    <col min="4870" max="4870" width="18.28515625" style="113" customWidth="1"/>
    <col min="4871" max="4871" width="17.28515625" style="113" customWidth="1"/>
    <col min="4872" max="4888" width="9.140625" style="113"/>
    <col min="4889" max="4889" width="12.28515625" style="113" bestFit="1" customWidth="1"/>
    <col min="4890" max="5121" width="9.140625" style="113"/>
    <col min="5122" max="5122" width="18.28515625" style="113" customWidth="1"/>
    <col min="5123" max="5123" width="9.140625" style="113"/>
    <col min="5124" max="5124" width="49.28515625" style="113" customWidth="1"/>
    <col min="5125" max="5125" width="9.140625" style="113"/>
    <col min="5126" max="5126" width="18.28515625" style="113" customWidth="1"/>
    <col min="5127" max="5127" width="17.28515625" style="113" customWidth="1"/>
    <col min="5128" max="5144" width="9.140625" style="113"/>
    <col min="5145" max="5145" width="12.28515625" style="113" bestFit="1" customWidth="1"/>
    <col min="5146" max="5377" width="9.140625" style="113"/>
    <col min="5378" max="5378" width="18.28515625" style="113" customWidth="1"/>
    <col min="5379" max="5379" width="9.140625" style="113"/>
    <col min="5380" max="5380" width="49.28515625" style="113" customWidth="1"/>
    <col min="5381" max="5381" width="9.140625" style="113"/>
    <col min="5382" max="5382" width="18.28515625" style="113" customWidth="1"/>
    <col min="5383" max="5383" width="17.28515625" style="113" customWidth="1"/>
    <col min="5384" max="5400" width="9.140625" style="113"/>
    <col min="5401" max="5401" width="12.28515625" style="113" bestFit="1" customWidth="1"/>
    <col min="5402" max="5633" width="9.140625" style="113"/>
    <col min="5634" max="5634" width="18.28515625" style="113" customWidth="1"/>
    <col min="5635" max="5635" width="9.140625" style="113"/>
    <col min="5636" max="5636" width="49.28515625" style="113" customWidth="1"/>
    <col min="5637" max="5637" width="9.140625" style="113"/>
    <col min="5638" max="5638" width="18.28515625" style="113" customWidth="1"/>
    <col min="5639" max="5639" width="17.28515625" style="113" customWidth="1"/>
    <col min="5640" max="5656" width="9.140625" style="113"/>
    <col min="5657" max="5657" width="12.28515625" style="113" bestFit="1" customWidth="1"/>
    <col min="5658" max="5889" width="9.140625" style="113"/>
    <col min="5890" max="5890" width="18.28515625" style="113" customWidth="1"/>
    <col min="5891" max="5891" width="9.140625" style="113"/>
    <col min="5892" max="5892" width="49.28515625" style="113" customWidth="1"/>
    <col min="5893" max="5893" width="9.140625" style="113"/>
    <col min="5894" max="5894" width="18.28515625" style="113" customWidth="1"/>
    <col min="5895" max="5895" width="17.28515625" style="113" customWidth="1"/>
    <col min="5896" max="5912" width="9.140625" style="113"/>
    <col min="5913" max="5913" width="12.28515625" style="113" bestFit="1" customWidth="1"/>
    <col min="5914" max="6145" width="9.140625" style="113"/>
    <col min="6146" max="6146" width="18.28515625" style="113" customWidth="1"/>
    <col min="6147" max="6147" width="9.140625" style="113"/>
    <col min="6148" max="6148" width="49.28515625" style="113" customWidth="1"/>
    <col min="6149" max="6149" width="9.140625" style="113"/>
    <col min="6150" max="6150" width="18.28515625" style="113" customWidth="1"/>
    <col min="6151" max="6151" width="17.28515625" style="113" customWidth="1"/>
    <col min="6152" max="6168" width="9.140625" style="113"/>
    <col min="6169" max="6169" width="12.28515625" style="113" bestFit="1" customWidth="1"/>
    <col min="6170" max="6401" width="9.140625" style="113"/>
    <col min="6402" max="6402" width="18.28515625" style="113" customWidth="1"/>
    <col min="6403" max="6403" width="9.140625" style="113"/>
    <col min="6404" max="6404" width="49.28515625" style="113" customWidth="1"/>
    <col min="6405" max="6405" width="9.140625" style="113"/>
    <col min="6406" max="6406" width="18.28515625" style="113" customWidth="1"/>
    <col min="6407" max="6407" width="17.28515625" style="113" customWidth="1"/>
    <col min="6408" max="6424" width="9.140625" style="113"/>
    <col min="6425" max="6425" width="12.28515625" style="113" bestFit="1" customWidth="1"/>
    <col min="6426" max="6657" width="9.140625" style="113"/>
    <col min="6658" max="6658" width="18.28515625" style="113" customWidth="1"/>
    <col min="6659" max="6659" width="9.140625" style="113"/>
    <col min="6660" max="6660" width="49.28515625" style="113" customWidth="1"/>
    <col min="6661" max="6661" width="9.140625" style="113"/>
    <col min="6662" max="6662" width="18.28515625" style="113" customWidth="1"/>
    <col min="6663" max="6663" width="17.28515625" style="113" customWidth="1"/>
    <col min="6664" max="6680" width="9.140625" style="113"/>
    <col min="6681" max="6681" width="12.28515625" style="113" bestFit="1" customWidth="1"/>
    <col min="6682" max="6913" width="9.140625" style="113"/>
    <col min="6914" max="6914" width="18.28515625" style="113" customWidth="1"/>
    <col min="6915" max="6915" width="9.140625" style="113"/>
    <col min="6916" max="6916" width="49.28515625" style="113" customWidth="1"/>
    <col min="6917" max="6917" width="9.140625" style="113"/>
    <col min="6918" max="6918" width="18.28515625" style="113" customWidth="1"/>
    <col min="6919" max="6919" width="17.28515625" style="113" customWidth="1"/>
    <col min="6920" max="6936" width="9.140625" style="113"/>
    <col min="6937" max="6937" width="12.28515625" style="113" bestFit="1" customWidth="1"/>
    <col min="6938" max="7169" width="9.140625" style="113"/>
    <col min="7170" max="7170" width="18.28515625" style="113" customWidth="1"/>
    <col min="7171" max="7171" width="9.140625" style="113"/>
    <col min="7172" max="7172" width="49.28515625" style="113" customWidth="1"/>
    <col min="7173" max="7173" width="9.140625" style="113"/>
    <col min="7174" max="7174" width="18.28515625" style="113" customWidth="1"/>
    <col min="7175" max="7175" width="17.28515625" style="113" customWidth="1"/>
    <col min="7176" max="7192" width="9.140625" style="113"/>
    <col min="7193" max="7193" width="12.28515625" style="113" bestFit="1" customWidth="1"/>
    <col min="7194" max="7425" width="9.140625" style="113"/>
    <col min="7426" max="7426" width="18.28515625" style="113" customWidth="1"/>
    <col min="7427" max="7427" width="9.140625" style="113"/>
    <col min="7428" max="7428" width="49.28515625" style="113" customWidth="1"/>
    <col min="7429" max="7429" width="9.140625" style="113"/>
    <col min="7430" max="7430" width="18.28515625" style="113" customWidth="1"/>
    <col min="7431" max="7431" width="17.28515625" style="113" customWidth="1"/>
    <col min="7432" max="7448" width="9.140625" style="113"/>
    <col min="7449" max="7449" width="12.28515625" style="113" bestFit="1" customWidth="1"/>
    <col min="7450" max="7681" width="9.140625" style="113"/>
    <col min="7682" max="7682" width="18.28515625" style="113" customWidth="1"/>
    <col min="7683" max="7683" width="9.140625" style="113"/>
    <col min="7684" max="7684" width="49.28515625" style="113" customWidth="1"/>
    <col min="7685" max="7685" width="9.140625" style="113"/>
    <col min="7686" max="7686" width="18.28515625" style="113" customWidth="1"/>
    <col min="7687" max="7687" width="17.28515625" style="113" customWidth="1"/>
    <col min="7688" max="7704" width="9.140625" style="113"/>
    <col min="7705" max="7705" width="12.28515625" style="113" bestFit="1" customWidth="1"/>
    <col min="7706" max="7937" width="9.140625" style="113"/>
    <col min="7938" max="7938" width="18.28515625" style="113" customWidth="1"/>
    <col min="7939" max="7939" width="9.140625" style="113"/>
    <col min="7940" max="7940" width="49.28515625" style="113" customWidth="1"/>
    <col min="7941" max="7941" width="9.140625" style="113"/>
    <col min="7942" max="7942" width="18.28515625" style="113" customWidth="1"/>
    <col min="7943" max="7943" width="17.28515625" style="113" customWidth="1"/>
    <col min="7944" max="7960" width="9.140625" style="113"/>
    <col min="7961" max="7961" width="12.28515625" style="113" bestFit="1" customWidth="1"/>
    <col min="7962" max="8193" width="9.140625" style="113"/>
    <col min="8194" max="8194" width="18.28515625" style="113" customWidth="1"/>
    <col min="8195" max="8195" width="9.140625" style="113"/>
    <col min="8196" max="8196" width="49.28515625" style="113" customWidth="1"/>
    <col min="8197" max="8197" width="9.140625" style="113"/>
    <col min="8198" max="8198" width="18.28515625" style="113" customWidth="1"/>
    <col min="8199" max="8199" width="17.28515625" style="113" customWidth="1"/>
    <col min="8200" max="8216" width="9.140625" style="113"/>
    <col min="8217" max="8217" width="12.28515625" style="113" bestFit="1" customWidth="1"/>
    <col min="8218" max="8449" width="9.140625" style="113"/>
    <col min="8450" max="8450" width="18.28515625" style="113" customWidth="1"/>
    <col min="8451" max="8451" width="9.140625" style="113"/>
    <col min="8452" max="8452" width="49.28515625" style="113" customWidth="1"/>
    <col min="8453" max="8453" width="9.140625" style="113"/>
    <col min="8454" max="8454" width="18.28515625" style="113" customWidth="1"/>
    <col min="8455" max="8455" width="17.28515625" style="113" customWidth="1"/>
    <col min="8456" max="8472" width="9.140625" style="113"/>
    <col min="8473" max="8473" width="12.28515625" style="113" bestFit="1" customWidth="1"/>
    <col min="8474" max="8705" width="9.140625" style="113"/>
    <col min="8706" max="8706" width="18.28515625" style="113" customWidth="1"/>
    <col min="8707" max="8707" width="9.140625" style="113"/>
    <col min="8708" max="8708" width="49.28515625" style="113" customWidth="1"/>
    <col min="8709" max="8709" width="9.140625" style="113"/>
    <col min="8710" max="8710" width="18.28515625" style="113" customWidth="1"/>
    <col min="8711" max="8711" width="17.28515625" style="113" customWidth="1"/>
    <col min="8712" max="8728" width="9.140625" style="113"/>
    <col min="8729" max="8729" width="12.28515625" style="113" bestFit="1" customWidth="1"/>
    <col min="8730" max="8961" width="9.140625" style="113"/>
    <col min="8962" max="8962" width="18.28515625" style="113" customWidth="1"/>
    <col min="8963" max="8963" width="9.140625" style="113"/>
    <col min="8964" max="8964" width="49.28515625" style="113" customWidth="1"/>
    <col min="8965" max="8965" width="9.140625" style="113"/>
    <col min="8966" max="8966" width="18.28515625" style="113" customWidth="1"/>
    <col min="8967" max="8967" width="17.28515625" style="113" customWidth="1"/>
    <col min="8968" max="8984" width="9.140625" style="113"/>
    <col min="8985" max="8985" width="12.28515625" style="113" bestFit="1" customWidth="1"/>
    <col min="8986" max="9217" width="9.140625" style="113"/>
    <col min="9218" max="9218" width="18.28515625" style="113" customWidth="1"/>
    <col min="9219" max="9219" width="9.140625" style="113"/>
    <col min="9220" max="9220" width="49.28515625" style="113" customWidth="1"/>
    <col min="9221" max="9221" width="9.140625" style="113"/>
    <col min="9222" max="9222" width="18.28515625" style="113" customWidth="1"/>
    <col min="9223" max="9223" width="17.28515625" style="113" customWidth="1"/>
    <col min="9224" max="9240" width="9.140625" style="113"/>
    <col min="9241" max="9241" width="12.28515625" style="113" bestFit="1" customWidth="1"/>
    <col min="9242" max="9473" width="9.140625" style="113"/>
    <col min="9474" max="9474" width="18.28515625" style="113" customWidth="1"/>
    <col min="9475" max="9475" width="9.140625" style="113"/>
    <col min="9476" max="9476" width="49.28515625" style="113" customWidth="1"/>
    <col min="9477" max="9477" width="9.140625" style="113"/>
    <col min="9478" max="9478" width="18.28515625" style="113" customWidth="1"/>
    <col min="9479" max="9479" width="17.28515625" style="113" customWidth="1"/>
    <col min="9480" max="9496" width="9.140625" style="113"/>
    <col min="9497" max="9497" width="12.28515625" style="113" bestFit="1" customWidth="1"/>
    <col min="9498" max="9729" width="9.140625" style="113"/>
    <col min="9730" max="9730" width="18.28515625" style="113" customWidth="1"/>
    <col min="9731" max="9731" width="9.140625" style="113"/>
    <col min="9732" max="9732" width="49.28515625" style="113" customWidth="1"/>
    <col min="9733" max="9733" width="9.140625" style="113"/>
    <col min="9734" max="9734" width="18.28515625" style="113" customWidth="1"/>
    <col min="9735" max="9735" width="17.28515625" style="113" customWidth="1"/>
    <col min="9736" max="9752" width="9.140625" style="113"/>
    <col min="9753" max="9753" width="12.28515625" style="113" bestFit="1" customWidth="1"/>
    <col min="9754" max="9985" width="9.140625" style="113"/>
    <col min="9986" max="9986" width="18.28515625" style="113" customWidth="1"/>
    <col min="9987" max="9987" width="9.140625" style="113"/>
    <col min="9988" max="9988" width="49.28515625" style="113" customWidth="1"/>
    <col min="9989" max="9989" width="9.140625" style="113"/>
    <col min="9990" max="9990" width="18.28515625" style="113" customWidth="1"/>
    <col min="9991" max="9991" width="17.28515625" style="113" customWidth="1"/>
    <col min="9992" max="10008" width="9.140625" style="113"/>
    <col min="10009" max="10009" width="12.28515625" style="113" bestFit="1" customWidth="1"/>
    <col min="10010" max="10241" width="9.140625" style="113"/>
    <col min="10242" max="10242" width="18.28515625" style="113" customWidth="1"/>
    <col min="10243" max="10243" width="9.140625" style="113"/>
    <col min="10244" max="10244" width="49.28515625" style="113" customWidth="1"/>
    <col min="10245" max="10245" width="9.140625" style="113"/>
    <col min="10246" max="10246" width="18.28515625" style="113" customWidth="1"/>
    <col min="10247" max="10247" width="17.28515625" style="113" customWidth="1"/>
    <col min="10248" max="10264" width="9.140625" style="113"/>
    <col min="10265" max="10265" width="12.28515625" style="113" bestFit="1" customWidth="1"/>
    <col min="10266" max="10497" width="9.140625" style="113"/>
    <col min="10498" max="10498" width="18.28515625" style="113" customWidth="1"/>
    <col min="10499" max="10499" width="9.140625" style="113"/>
    <col min="10500" max="10500" width="49.28515625" style="113" customWidth="1"/>
    <col min="10501" max="10501" width="9.140625" style="113"/>
    <col min="10502" max="10502" width="18.28515625" style="113" customWidth="1"/>
    <col min="10503" max="10503" width="17.28515625" style="113" customWidth="1"/>
    <col min="10504" max="10520" width="9.140625" style="113"/>
    <col min="10521" max="10521" width="12.28515625" style="113" bestFit="1" customWidth="1"/>
    <col min="10522" max="10753" width="9.140625" style="113"/>
    <col min="10754" max="10754" width="18.28515625" style="113" customWidth="1"/>
    <col min="10755" max="10755" width="9.140625" style="113"/>
    <col min="10756" max="10756" width="49.28515625" style="113" customWidth="1"/>
    <col min="10757" max="10757" width="9.140625" style="113"/>
    <col min="10758" max="10758" width="18.28515625" style="113" customWidth="1"/>
    <col min="10759" max="10759" width="17.28515625" style="113" customWidth="1"/>
    <col min="10760" max="10776" width="9.140625" style="113"/>
    <col min="10777" max="10777" width="12.28515625" style="113" bestFit="1" customWidth="1"/>
    <col min="10778" max="11009" width="9.140625" style="113"/>
    <col min="11010" max="11010" width="18.28515625" style="113" customWidth="1"/>
    <col min="11011" max="11011" width="9.140625" style="113"/>
    <col min="11012" max="11012" width="49.28515625" style="113" customWidth="1"/>
    <col min="11013" max="11013" width="9.140625" style="113"/>
    <col min="11014" max="11014" width="18.28515625" style="113" customWidth="1"/>
    <col min="11015" max="11015" width="17.28515625" style="113" customWidth="1"/>
    <col min="11016" max="11032" width="9.140625" style="113"/>
    <col min="11033" max="11033" width="12.28515625" style="113" bestFit="1" customWidth="1"/>
    <col min="11034" max="11265" width="9.140625" style="113"/>
    <col min="11266" max="11266" width="18.28515625" style="113" customWidth="1"/>
    <col min="11267" max="11267" width="9.140625" style="113"/>
    <col min="11268" max="11268" width="49.28515625" style="113" customWidth="1"/>
    <col min="11269" max="11269" width="9.140625" style="113"/>
    <col min="11270" max="11270" width="18.28515625" style="113" customWidth="1"/>
    <col min="11271" max="11271" width="17.28515625" style="113" customWidth="1"/>
    <col min="11272" max="11288" width="9.140625" style="113"/>
    <col min="11289" max="11289" width="12.28515625" style="113" bestFit="1" customWidth="1"/>
    <col min="11290" max="11521" width="9.140625" style="113"/>
    <col min="11522" max="11522" width="18.28515625" style="113" customWidth="1"/>
    <col min="11523" max="11523" width="9.140625" style="113"/>
    <col min="11524" max="11524" width="49.28515625" style="113" customWidth="1"/>
    <col min="11525" max="11525" width="9.140625" style="113"/>
    <col min="11526" max="11526" width="18.28515625" style="113" customWidth="1"/>
    <col min="11527" max="11527" width="17.28515625" style="113" customWidth="1"/>
    <col min="11528" max="11544" width="9.140625" style="113"/>
    <col min="11545" max="11545" width="12.28515625" style="113" bestFit="1" customWidth="1"/>
    <col min="11546" max="11777" width="9.140625" style="113"/>
    <col min="11778" max="11778" width="18.28515625" style="113" customWidth="1"/>
    <col min="11779" max="11779" width="9.140625" style="113"/>
    <col min="11780" max="11780" width="49.28515625" style="113" customWidth="1"/>
    <col min="11781" max="11781" width="9.140625" style="113"/>
    <col min="11782" max="11782" width="18.28515625" style="113" customWidth="1"/>
    <col min="11783" max="11783" width="17.28515625" style="113" customWidth="1"/>
    <col min="11784" max="11800" width="9.140625" style="113"/>
    <col min="11801" max="11801" width="12.28515625" style="113" bestFit="1" customWidth="1"/>
    <col min="11802" max="12033" width="9.140625" style="113"/>
    <col min="12034" max="12034" width="18.28515625" style="113" customWidth="1"/>
    <col min="12035" max="12035" width="9.140625" style="113"/>
    <col min="12036" max="12036" width="49.28515625" style="113" customWidth="1"/>
    <col min="12037" max="12037" width="9.140625" style="113"/>
    <col min="12038" max="12038" width="18.28515625" style="113" customWidth="1"/>
    <col min="12039" max="12039" width="17.28515625" style="113" customWidth="1"/>
    <col min="12040" max="12056" width="9.140625" style="113"/>
    <col min="12057" max="12057" width="12.28515625" style="113" bestFit="1" customWidth="1"/>
    <col min="12058" max="12289" width="9.140625" style="113"/>
    <col min="12290" max="12290" width="18.28515625" style="113" customWidth="1"/>
    <col min="12291" max="12291" width="9.140625" style="113"/>
    <col min="12292" max="12292" width="49.28515625" style="113" customWidth="1"/>
    <col min="12293" max="12293" width="9.140625" style="113"/>
    <col min="12294" max="12294" width="18.28515625" style="113" customWidth="1"/>
    <col min="12295" max="12295" width="17.28515625" style="113" customWidth="1"/>
    <col min="12296" max="12312" width="9.140625" style="113"/>
    <col min="12313" max="12313" width="12.28515625" style="113" bestFit="1" customWidth="1"/>
    <col min="12314" max="12545" width="9.140625" style="113"/>
    <col min="12546" max="12546" width="18.28515625" style="113" customWidth="1"/>
    <col min="12547" max="12547" width="9.140625" style="113"/>
    <col min="12548" max="12548" width="49.28515625" style="113" customWidth="1"/>
    <col min="12549" max="12549" width="9.140625" style="113"/>
    <col min="12550" max="12550" width="18.28515625" style="113" customWidth="1"/>
    <col min="12551" max="12551" width="17.28515625" style="113" customWidth="1"/>
    <col min="12552" max="12568" width="9.140625" style="113"/>
    <col min="12569" max="12569" width="12.28515625" style="113" bestFit="1" customWidth="1"/>
    <col min="12570" max="12801" width="9.140625" style="113"/>
    <col min="12802" max="12802" width="18.28515625" style="113" customWidth="1"/>
    <col min="12803" max="12803" width="9.140625" style="113"/>
    <col min="12804" max="12804" width="49.28515625" style="113" customWidth="1"/>
    <col min="12805" max="12805" width="9.140625" style="113"/>
    <col min="12806" max="12806" width="18.28515625" style="113" customWidth="1"/>
    <col min="12807" max="12807" width="17.28515625" style="113" customWidth="1"/>
    <col min="12808" max="12824" width="9.140625" style="113"/>
    <col min="12825" max="12825" width="12.28515625" style="113" bestFit="1" customWidth="1"/>
    <col min="12826" max="13057" width="9.140625" style="113"/>
    <col min="13058" max="13058" width="18.28515625" style="113" customWidth="1"/>
    <col min="13059" max="13059" width="9.140625" style="113"/>
    <col min="13060" max="13060" width="49.28515625" style="113" customWidth="1"/>
    <col min="13061" max="13061" width="9.140625" style="113"/>
    <col min="13062" max="13062" width="18.28515625" style="113" customWidth="1"/>
    <col min="13063" max="13063" width="17.28515625" style="113" customWidth="1"/>
    <col min="13064" max="13080" width="9.140625" style="113"/>
    <col min="13081" max="13081" width="12.28515625" style="113" bestFit="1" customWidth="1"/>
    <col min="13082" max="13313" width="9.140625" style="113"/>
    <col min="13314" max="13314" width="18.28515625" style="113" customWidth="1"/>
    <col min="13315" max="13315" width="9.140625" style="113"/>
    <col min="13316" max="13316" width="49.28515625" style="113" customWidth="1"/>
    <col min="13317" max="13317" width="9.140625" style="113"/>
    <col min="13318" max="13318" width="18.28515625" style="113" customWidth="1"/>
    <col min="13319" max="13319" width="17.28515625" style="113" customWidth="1"/>
    <col min="13320" max="13336" width="9.140625" style="113"/>
    <col min="13337" max="13337" width="12.28515625" style="113" bestFit="1" customWidth="1"/>
    <col min="13338" max="13569" width="9.140625" style="113"/>
    <col min="13570" max="13570" width="18.28515625" style="113" customWidth="1"/>
    <col min="13571" max="13571" width="9.140625" style="113"/>
    <col min="13572" max="13572" width="49.28515625" style="113" customWidth="1"/>
    <col min="13573" max="13573" width="9.140625" style="113"/>
    <col min="13574" max="13574" width="18.28515625" style="113" customWidth="1"/>
    <col min="13575" max="13575" width="17.28515625" style="113" customWidth="1"/>
    <col min="13576" max="13592" width="9.140625" style="113"/>
    <col min="13593" max="13593" width="12.28515625" style="113" bestFit="1" customWidth="1"/>
    <col min="13594" max="13825" width="9.140625" style="113"/>
    <col min="13826" max="13826" width="18.28515625" style="113" customWidth="1"/>
    <col min="13827" max="13827" width="9.140625" style="113"/>
    <col min="13828" max="13828" width="49.28515625" style="113" customWidth="1"/>
    <col min="13829" max="13829" width="9.140625" style="113"/>
    <col min="13830" max="13830" width="18.28515625" style="113" customWidth="1"/>
    <col min="13831" max="13831" width="17.28515625" style="113" customWidth="1"/>
    <col min="13832" max="13848" width="9.140625" style="113"/>
    <col min="13849" max="13849" width="12.28515625" style="113" bestFit="1" customWidth="1"/>
    <col min="13850" max="14081" width="9.140625" style="113"/>
    <col min="14082" max="14082" width="18.28515625" style="113" customWidth="1"/>
    <col min="14083" max="14083" width="9.140625" style="113"/>
    <col min="14084" max="14084" width="49.28515625" style="113" customWidth="1"/>
    <col min="14085" max="14085" width="9.140625" style="113"/>
    <col min="14086" max="14086" width="18.28515625" style="113" customWidth="1"/>
    <col min="14087" max="14087" width="17.28515625" style="113" customWidth="1"/>
    <col min="14088" max="14104" width="9.140625" style="113"/>
    <col min="14105" max="14105" width="12.28515625" style="113" bestFit="1" customWidth="1"/>
    <col min="14106" max="14337" width="9.140625" style="113"/>
    <col min="14338" max="14338" width="18.28515625" style="113" customWidth="1"/>
    <col min="14339" max="14339" width="9.140625" style="113"/>
    <col min="14340" max="14340" width="49.28515625" style="113" customWidth="1"/>
    <col min="14341" max="14341" width="9.140625" style="113"/>
    <col min="14342" max="14342" width="18.28515625" style="113" customWidth="1"/>
    <col min="14343" max="14343" width="17.28515625" style="113" customWidth="1"/>
    <col min="14344" max="14360" width="9.140625" style="113"/>
    <col min="14361" max="14361" width="12.28515625" style="113" bestFit="1" customWidth="1"/>
    <col min="14362" max="14593" width="9.140625" style="113"/>
    <col min="14594" max="14594" width="18.28515625" style="113" customWidth="1"/>
    <col min="14595" max="14595" width="9.140625" style="113"/>
    <col min="14596" max="14596" width="49.28515625" style="113" customWidth="1"/>
    <col min="14597" max="14597" width="9.140625" style="113"/>
    <col min="14598" max="14598" width="18.28515625" style="113" customWidth="1"/>
    <col min="14599" max="14599" width="17.28515625" style="113" customWidth="1"/>
    <col min="14600" max="14616" width="9.140625" style="113"/>
    <col min="14617" max="14617" width="12.28515625" style="113" bestFit="1" customWidth="1"/>
    <col min="14618" max="14849" width="9.140625" style="113"/>
    <col min="14850" max="14850" width="18.28515625" style="113" customWidth="1"/>
    <col min="14851" max="14851" width="9.140625" style="113"/>
    <col min="14852" max="14852" width="49.28515625" style="113" customWidth="1"/>
    <col min="14853" max="14853" width="9.140625" style="113"/>
    <col min="14854" max="14854" width="18.28515625" style="113" customWidth="1"/>
    <col min="14855" max="14855" width="17.28515625" style="113" customWidth="1"/>
    <col min="14856" max="14872" width="9.140625" style="113"/>
    <col min="14873" max="14873" width="12.28515625" style="113" bestFit="1" customWidth="1"/>
    <col min="14874" max="15105" width="9.140625" style="113"/>
    <col min="15106" max="15106" width="18.28515625" style="113" customWidth="1"/>
    <col min="15107" max="15107" width="9.140625" style="113"/>
    <col min="15108" max="15108" width="49.28515625" style="113" customWidth="1"/>
    <col min="15109" max="15109" width="9.140625" style="113"/>
    <col min="15110" max="15110" width="18.28515625" style="113" customWidth="1"/>
    <col min="15111" max="15111" width="17.28515625" style="113" customWidth="1"/>
    <col min="15112" max="15128" width="9.140625" style="113"/>
    <col min="15129" max="15129" width="12.28515625" style="113" bestFit="1" customWidth="1"/>
    <col min="15130" max="15361" width="9.140625" style="113"/>
    <col min="15362" max="15362" width="18.28515625" style="113" customWidth="1"/>
    <col min="15363" max="15363" width="9.140625" style="113"/>
    <col min="15364" max="15364" width="49.28515625" style="113" customWidth="1"/>
    <col min="15365" max="15365" width="9.140625" style="113"/>
    <col min="15366" max="15366" width="18.28515625" style="113" customWidth="1"/>
    <col min="15367" max="15367" width="17.28515625" style="113" customWidth="1"/>
    <col min="15368" max="15384" width="9.140625" style="113"/>
    <col min="15385" max="15385" width="12.28515625" style="113" bestFit="1" customWidth="1"/>
    <col min="15386" max="15617" width="9.140625" style="113"/>
    <col min="15618" max="15618" width="18.28515625" style="113" customWidth="1"/>
    <col min="15619" max="15619" width="9.140625" style="113"/>
    <col min="15620" max="15620" width="49.28515625" style="113" customWidth="1"/>
    <col min="15621" max="15621" width="9.140625" style="113"/>
    <col min="15622" max="15622" width="18.28515625" style="113" customWidth="1"/>
    <col min="15623" max="15623" width="17.28515625" style="113" customWidth="1"/>
    <col min="15624" max="15640" width="9.140625" style="113"/>
    <col min="15641" max="15641" width="12.28515625" style="113" bestFit="1" customWidth="1"/>
    <col min="15642" max="15873" width="9.140625" style="113"/>
    <col min="15874" max="15874" width="18.28515625" style="113" customWidth="1"/>
    <col min="15875" max="15875" width="9.140625" style="113"/>
    <col min="15876" max="15876" width="49.28515625" style="113" customWidth="1"/>
    <col min="15877" max="15877" width="9.140625" style="113"/>
    <col min="15878" max="15878" width="18.28515625" style="113" customWidth="1"/>
    <col min="15879" max="15879" width="17.28515625" style="113" customWidth="1"/>
    <col min="15880" max="15896" width="9.140625" style="113"/>
    <col min="15897" max="15897" width="12.28515625" style="113" bestFit="1" customWidth="1"/>
    <col min="15898" max="16129" width="9.140625" style="113"/>
    <col min="16130" max="16130" width="18.28515625" style="113" customWidth="1"/>
    <col min="16131" max="16131" width="9.140625" style="113"/>
    <col min="16132" max="16132" width="49.28515625" style="113" customWidth="1"/>
    <col min="16133" max="16133" width="9.140625" style="113"/>
    <col min="16134" max="16134" width="18.28515625" style="113" customWidth="1"/>
    <col min="16135" max="16135" width="17.28515625" style="113" customWidth="1"/>
    <col min="16136" max="16152" width="9.140625" style="113"/>
    <col min="16153" max="16153" width="12.28515625" style="113" bestFit="1" customWidth="1"/>
    <col min="16154" max="16384" width="9.140625" style="113"/>
  </cols>
  <sheetData>
    <row r="1" spans="1:30" x14ac:dyDescent="0.25">
      <c r="A1" s="541"/>
      <c r="B1" s="541"/>
      <c r="C1" s="541"/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</row>
    <row r="2" spans="1:30" x14ac:dyDescent="0.3">
      <c r="A2" s="113" t="s">
        <v>0</v>
      </c>
      <c r="B2" s="113"/>
      <c r="C2" s="113"/>
      <c r="D2" s="113"/>
      <c r="E2" s="113"/>
      <c r="F2" s="113"/>
      <c r="G2" s="113"/>
      <c r="H2" s="113"/>
      <c r="I2" s="113"/>
      <c r="Q2" s="114" t="s">
        <v>64</v>
      </c>
      <c r="R2" s="137" t="s">
        <v>2</v>
      </c>
      <c r="S2" s="114">
        <v>2024</v>
      </c>
      <c r="T2" s="113" t="s">
        <v>3</v>
      </c>
      <c r="W2" s="116"/>
      <c r="X2" s="116"/>
      <c r="Y2" s="116"/>
      <c r="Z2" s="116"/>
      <c r="AA2" s="116"/>
    </row>
    <row r="3" spans="1:30" ht="15" x14ac:dyDescent="0.25">
      <c r="A3" s="538" t="s">
        <v>4</v>
      </c>
      <c r="B3" s="538"/>
      <c r="C3" s="538"/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538"/>
      <c r="O3" s="538"/>
      <c r="P3" s="538"/>
      <c r="Q3" s="538"/>
      <c r="R3" s="538"/>
      <c r="S3" s="538"/>
      <c r="T3" s="538"/>
      <c r="W3" s="116"/>
      <c r="X3" s="116"/>
      <c r="Y3" s="116"/>
      <c r="Z3" s="116"/>
      <c r="AA3" s="116"/>
    </row>
    <row r="4" spans="1:30" ht="15" x14ac:dyDescent="0.25">
      <c r="A4" s="542" t="s">
        <v>5</v>
      </c>
      <c r="B4" s="540"/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  <c r="S4" s="540"/>
      <c r="T4" s="540"/>
      <c r="U4" s="117"/>
      <c r="V4" s="117"/>
      <c r="W4" s="117"/>
      <c r="X4" s="117"/>
      <c r="Y4" s="117"/>
      <c r="Z4" s="117"/>
      <c r="AA4" s="117"/>
    </row>
    <row r="5" spans="1:30" s="137" customFormat="1" ht="27.75" customHeight="1" thickBot="1" x14ac:dyDescent="0.35">
      <c r="A5" s="138"/>
      <c r="B5" s="138"/>
      <c r="C5" s="138"/>
      <c r="D5" s="138"/>
      <c r="E5" s="138"/>
      <c r="F5" s="138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3"/>
      <c r="T5" s="113"/>
      <c r="U5" s="113"/>
      <c r="V5" s="113"/>
      <c r="W5" s="113"/>
      <c r="X5" s="113"/>
      <c r="Y5" s="113"/>
      <c r="Z5" s="113"/>
      <c r="AA5" s="113"/>
    </row>
    <row r="6" spans="1:30" ht="32.25" customHeight="1" thickBot="1" x14ac:dyDescent="0.3">
      <c r="A6" s="526" t="s">
        <v>6</v>
      </c>
      <c r="B6" s="527"/>
      <c r="C6" s="527"/>
      <c r="D6" s="527"/>
      <c r="E6" s="527"/>
      <c r="F6" s="527"/>
      <c r="G6" s="527"/>
      <c r="H6" s="527"/>
      <c r="I6" s="528"/>
      <c r="J6" s="527" t="s">
        <v>7</v>
      </c>
      <c r="K6" s="527"/>
      <c r="L6" s="527"/>
      <c r="M6" s="527"/>
      <c r="N6" s="527"/>
      <c r="O6" s="527"/>
      <c r="P6" s="527"/>
      <c r="Q6" s="527"/>
      <c r="R6" s="527"/>
      <c r="S6" s="527"/>
      <c r="T6" s="527"/>
      <c r="U6" s="527"/>
      <c r="V6" s="528"/>
      <c r="W6" s="524" t="s">
        <v>8</v>
      </c>
      <c r="X6" s="529" t="s">
        <v>9</v>
      </c>
      <c r="Y6" s="530"/>
      <c r="Z6" s="531"/>
      <c r="AA6" s="535" t="s">
        <v>10</v>
      </c>
    </row>
    <row r="7" spans="1:30" ht="171.75" customHeight="1" thickBot="1" x14ac:dyDescent="0.3">
      <c r="A7" s="524" t="s">
        <v>11</v>
      </c>
      <c r="B7" s="524" t="s">
        <v>12</v>
      </c>
      <c r="C7" s="524" t="s">
        <v>13</v>
      </c>
      <c r="D7" s="524" t="s">
        <v>14</v>
      </c>
      <c r="E7" s="524" t="s">
        <v>15</v>
      </c>
      <c r="F7" s="524" t="s">
        <v>16</v>
      </c>
      <c r="G7" s="524" t="s">
        <v>17</v>
      </c>
      <c r="H7" s="524" t="s">
        <v>18</v>
      </c>
      <c r="I7" s="524" t="s">
        <v>19</v>
      </c>
      <c r="J7" s="535" t="s">
        <v>20</v>
      </c>
      <c r="K7" s="524" t="s">
        <v>21</v>
      </c>
      <c r="L7" s="524" t="s">
        <v>22</v>
      </c>
      <c r="M7" s="526" t="s">
        <v>23</v>
      </c>
      <c r="N7" s="527"/>
      <c r="O7" s="527"/>
      <c r="P7" s="527"/>
      <c r="Q7" s="527"/>
      <c r="R7" s="527"/>
      <c r="S7" s="527"/>
      <c r="T7" s="527"/>
      <c r="U7" s="528"/>
      <c r="V7" s="524" t="s">
        <v>24</v>
      </c>
      <c r="W7" s="525"/>
      <c r="X7" s="532"/>
      <c r="Y7" s="533"/>
      <c r="Z7" s="534"/>
      <c r="AA7" s="536"/>
    </row>
    <row r="8" spans="1:30" ht="63.75" customHeight="1" thickBot="1" x14ac:dyDescent="0.3">
      <c r="A8" s="525"/>
      <c r="B8" s="525"/>
      <c r="C8" s="525"/>
      <c r="D8" s="525"/>
      <c r="E8" s="525"/>
      <c r="F8" s="525"/>
      <c r="G8" s="525"/>
      <c r="H8" s="525"/>
      <c r="I8" s="525"/>
      <c r="J8" s="536"/>
      <c r="K8" s="525"/>
      <c r="L8" s="525"/>
      <c r="M8" s="524" t="s">
        <v>25</v>
      </c>
      <c r="N8" s="526" t="s">
        <v>26</v>
      </c>
      <c r="O8" s="527"/>
      <c r="P8" s="528"/>
      <c r="Q8" s="526" t="s">
        <v>27</v>
      </c>
      <c r="R8" s="527"/>
      <c r="S8" s="527"/>
      <c r="T8" s="528"/>
      <c r="U8" s="524" t="s">
        <v>28</v>
      </c>
      <c r="V8" s="525"/>
      <c r="W8" s="525"/>
      <c r="X8" s="524" t="s">
        <v>29</v>
      </c>
      <c r="Y8" s="524" t="s">
        <v>30</v>
      </c>
      <c r="Z8" s="524" t="s">
        <v>31</v>
      </c>
      <c r="AA8" s="536"/>
    </row>
    <row r="9" spans="1:30" ht="71.25" customHeight="1" thickBot="1" x14ac:dyDescent="0.3">
      <c r="A9" s="525"/>
      <c r="B9" s="525"/>
      <c r="C9" s="525"/>
      <c r="D9" s="525"/>
      <c r="E9" s="525"/>
      <c r="F9" s="525"/>
      <c r="G9" s="525"/>
      <c r="H9" s="525"/>
      <c r="I9" s="525"/>
      <c r="J9" s="536"/>
      <c r="K9" s="525"/>
      <c r="L9" s="525"/>
      <c r="M9" s="525"/>
      <c r="N9" s="135" t="s">
        <v>32</v>
      </c>
      <c r="O9" s="135" t="s">
        <v>33</v>
      </c>
      <c r="P9" s="135" t="s">
        <v>34</v>
      </c>
      <c r="Q9" s="135" t="s">
        <v>35</v>
      </c>
      <c r="R9" s="135" t="s">
        <v>36</v>
      </c>
      <c r="S9" s="135" t="s">
        <v>37</v>
      </c>
      <c r="T9" s="135" t="s">
        <v>38</v>
      </c>
      <c r="U9" s="525"/>
      <c r="V9" s="525"/>
      <c r="W9" s="525"/>
      <c r="X9" s="525"/>
      <c r="Y9" s="525"/>
      <c r="Z9" s="525"/>
      <c r="AA9" s="536"/>
    </row>
    <row r="10" spans="1:30" ht="17.25" customHeight="1" thickBot="1" x14ac:dyDescent="0.3">
      <c r="A10" s="139">
        <v>1</v>
      </c>
      <c r="B10" s="139">
        <v>2</v>
      </c>
      <c r="C10" s="139">
        <v>3</v>
      </c>
      <c r="D10" s="139">
        <v>4</v>
      </c>
      <c r="E10" s="139">
        <v>5</v>
      </c>
      <c r="F10" s="139">
        <v>6</v>
      </c>
      <c r="G10" s="139">
        <v>7</v>
      </c>
      <c r="H10" s="139">
        <v>8</v>
      </c>
      <c r="I10" s="139">
        <v>9</v>
      </c>
      <c r="J10" s="139">
        <v>10</v>
      </c>
      <c r="K10" s="139">
        <v>11</v>
      </c>
      <c r="L10" s="139">
        <v>12</v>
      </c>
      <c r="M10" s="139">
        <v>13</v>
      </c>
      <c r="N10" s="139">
        <v>14</v>
      </c>
      <c r="O10" s="139">
        <v>15</v>
      </c>
      <c r="P10" s="139">
        <v>16</v>
      </c>
      <c r="Q10" s="139">
        <v>17</v>
      </c>
      <c r="R10" s="139">
        <v>18</v>
      </c>
      <c r="S10" s="139">
        <v>19</v>
      </c>
      <c r="T10" s="139">
        <v>20</v>
      </c>
      <c r="U10" s="139">
        <v>21</v>
      </c>
      <c r="V10" s="139">
        <v>22</v>
      </c>
      <c r="W10" s="139">
        <v>23</v>
      </c>
      <c r="X10" s="139">
        <v>24</v>
      </c>
      <c r="Y10" s="139">
        <v>25</v>
      </c>
      <c r="Z10" s="139">
        <v>26</v>
      </c>
      <c r="AA10" s="139">
        <v>27</v>
      </c>
    </row>
    <row r="11" spans="1:30" s="124" customFormat="1" ht="81" customHeight="1" x14ac:dyDescent="0.25">
      <c r="A11" s="122">
        <v>1</v>
      </c>
      <c r="B11" s="122" t="s">
        <v>71</v>
      </c>
      <c r="C11" s="122" t="s">
        <v>53</v>
      </c>
      <c r="D11" s="123" t="s">
        <v>461</v>
      </c>
      <c r="E11" s="122" t="s">
        <v>73</v>
      </c>
      <c r="F11" s="122" t="s">
        <v>462</v>
      </c>
      <c r="G11" s="123" t="s">
        <v>463</v>
      </c>
      <c r="H11" s="122" t="s">
        <v>45</v>
      </c>
      <c r="I11" s="122">
        <v>5.65</v>
      </c>
      <c r="J11" s="123" t="s">
        <v>74</v>
      </c>
      <c r="K11" s="122"/>
      <c r="L11" s="122"/>
      <c r="M11" s="122">
        <v>56</v>
      </c>
      <c r="N11" s="122">
        <v>0</v>
      </c>
      <c r="O11" s="122">
        <v>0</v>
      </c>
      <c r="P11" s="122">
        <v>56</v>
      </c>
      <c r="Q11" s="122">
        <v>0</v>
      </c>
      <c r="R11" s="122">
        <v>0</v>
      </c>
      <c r="S11" s="122">
        <v>0</v>
      </c>
      <c r="T11" s="122">
        <v>56</v>
      </c>
      <c r="U11" s="122">
        <v>0</v>
      </c>
      <c r="V11" s="122">
        <v>22</v>
      </c>
      <c r="W11" s="122"/>
      <c r="X11" s="94" t="s">
        <v>464</v>
      </c>
      <c r="Y11" s="122" t="s">
        <v>465</v>
      </c>
      <c r="Z11" s="122" t="s">
        <v>58</v>
      </c>
      <c r="AA11" s="122">
        <v>1</v>
      </c>
      <c r="AB11" s="124">
        <f>M11*I11</f>
        <v>316.40000000000003</v>
      </c>
      <c r="AD11" s="124">
        <f>V11*I11</f>
        <v>124.30000000000001</v>
      </c>
    </row>
    <row r="12" spans="1:30" s="124" customFormat="1" ht="88.5" customHeight="1" x14ac:dyDescent="0.25">
      <c r="A12" s="122">
        <v>2</v>
      </c>
      <c r="B12" s="122" t="s">
        <v>71</v>
      </c>
      <c r="C12" s="122" t="s">
        <v>53</v>
      </c>
      <c r="D12" s="123" t="s">
        <v>466</v>
      </c>
      <c r="E12" s="122" t="s">
        <v>73</v>
      </c>
      <c r="F12" s="122" t="s">
        <v>467</v>
      </c>
      <c r="G12" s="122" t="s">
        <v>468</v>
      </c>
      <c r="H12" s="122" t="s">
        <v>45</v>
      </c>
      <c r="I12" s="122">
        <v>4.08</v>
      </c>
      <c r="J12" s="123" t="s">
        <v>74</v>
      </c>
      <c r="K12" s="122"/>
      <c r="L12" s="122"/>
      <c r="M12" s="122">
        <v>15</v>
      </c>
      <c r="N12" s="122">
        <v>0</v>
      </c>
      <c r="O12" s="122">
        <v>0</v>
      </c>
      <c r="P12" s="122">
        <v>15</v>
      </c>
      <c r="Q12" s="122">
        <v>0</v>
      </c>
      <c r="R12" s="122">
        <v>0</v>
      </c>
      <c r="S12" s="122">
        <v>0</v>
      </c>
      <c r="T12" s="122">
        <v>15</v>
      </c>
      <c r="U12" s="122">
        <v>0</v>
      </c>
      <c r="V12" s="122">
        <v>17</v>
      </c>
      <c r="W12" s="122"/>
      <c r="X12" s="123" t="s">
        <v>469</v>
      </c>
      <c r="Y12" s="122" t="s">
        <v>465</v>
      </c>
      <c r="Z12" s="122" t="s">
        <v>470</v>
      </c>
      <c r="AA12" s="122">
        <v>1</v>
      </c>
      <c r="AB12" s="124">
        <f>M12*I12</f>
        <v>61.2</v>
      </c>
      <c r="AD12" s="124">
        <f t="shared" ref="AD12:AD13" si="0">V12*I12</f>
        <v>69.36</v>
      </c>
    </row>
    <row r="13" spans="1:30" s="124" customFormat="1" ht="83.25" customHeight="1" x14ac:dyDescent="0.25">
      <c r="A13" s="122">
        <v>3</v>
      </c>
      <c r="B13" s="122" t="s">
        <v>71</v>
      </c>
      <c r="C13" s="122" t="s">
        <v>53</v>
      </c>
      <c r="D13" s="122" t="s">
        <v>179</v>
      </c>
      <c r="E13" s="122" t="s">
        <v>73</v>
      </c>
      <c r="F13" s="122" t="s">
        <v>471</v>
      </c>
      <c r="G13" s="123" t="s">
        <v>472</v>
      </c>
      <c r="H13" s="122" t="s">
        <v>45</v>
      </c>
      <c r="I13" s="122">
        <v>23</v>
      </c>
      <c r="J13" s="123" t="s">
        <v>82</v>
      </c>
      <c r="K13" s="122"/>
      <c r="L13" s="122"/>
      <c r="M13" s="122">
        <v>1</v>
      </c>
      <c r="N13" s="122">
        <v>0</v>
      </c>
      <c r="O13" s="122">
        <v>0</v>
      </c>
      <c r="P13" s="122">
        <v>1</v>
      </c>
      <c r="Q13" s="122">
        <v>0</v>
      </c>
      <c r="R13" s="122">
        <v>0</v>
      </c>
      <c r="S13" s="122">
        <v>0</v>
      </c>
      <c r="T13" s="122">
        <v>1</v>
      </c>
      <c r="U13" s="122">
        <v>0</v>
      </c>
      <c r="V13" s="122">
        <v>21</v>
      </c>
      <c r="W13" s="122"/>
      <c r="X13" s="123" t="s">
        <v>473</v>
      </c>
      <c r="Y13" s="122" t="s">
        <v>183</v>
      </c>
      <c r="Z13" s="122" t="s">
        <v>279</v>
      </c>
      <c r="AA13" s="122">
        <v>1</v>
      </c>
      <c r="AB13" s="124">
        <f>M13*I13</f>
        <v>23</v>
      </c>
      <c r="AD13" s="124">
        <f t="shared" si="0"/>
        <v>483</v>
      </c>
    </row>
    <row r="14" spans="1:30" ht="83.25" customHeight="1" x14ac:dyDescent="0.25">
      <c r="A14" s="127">
        <v>4</v>
      </c>
      <c r="B14" s="127" t="s">
        <v>71</v>
      </c>
      <c r="C14" s="127" t="s">
        <v>53</v>
      </c>
      <c r="D14" s="127" t="s">
        <v>401</v>
      </c>
      <c r="E14" s="51" t="s">
        <v>73</v>
      </c>
      <c r="F14" s="128" t="s">
        <v>474</v>
      </c>
      <c r="G14" s="128" t="s">
        <v>475</v>
      </c>
      <c r="H14" s="127" t="s">
        <v>75</v>
      </c>
      <c r="I14" s="129">
        <v>0.33300000000000002</v>
      </c>
      <c r="J14" s="127" t="s">
        <v>74</v>
      </c>
      <c r="K14" s="127"/>
      <c r="L14" s="127"/>
      <c r="M14" s="127">
        <v>56</v>
      </c>
      <c r="N14" s="127">
        <v>0</v>
      </c>
      <c r="O14" s="127">
        <v>0</v>
      </c>
      <c r="P14" s="127">
        <v>56</v>
      </c>
      <c r="Q14" s="127">
        <v>0</v>
      </c>
      <c r="R14" s="127">
        <v>0</v>
      </c>
      <c r="S14" s="127">
        <v>0</v>
      </c>
      <c r="T14" s="127">
        <v>56</v>
      </c>
      <c r="U14" s="127">
        <v>0</v>
      </c>
      <c r="V14" s="127">
        <v>23</v>
      </c>
      <c r="W14" s="127"/>
      <c r="X14" s="128"/>
      <c r="Y14" s="127"/>
      <c r="Z14" s="127"/>
      <c r="AA14" s="127">
        <v>1</v>
      </c>
    </row>
    <row r="15" spans="1:30" ht="83.25" customHeight="1" x14ac:dyDescent="0.25">
      <c r="A15" s="127">
        <v>5</v>
      </c>
      <c r="B15" s="127" t="s">
        <v>71</v>
      </c>
      <c r="C15" s="127" t="s">
        <v>53</v>
      </c>
      <c r="D15" s="128" t="s">
        <v>466</v>
      </c>
      <c r="E15" s="127" t="s">
        <v>73</v>
      </c>
      <c r="F15" s="128" t="s">
        <v>474</v>
      </c>
      <c r="G15" s="128" t="s">
        <v>476</v>
      </c>
      <c r="H15" s="128" t="s">
        <v>75</v>
      </c>
      <c r="I15" s="127">
        <v>1.333</v>
      </c>
      <c r="J15" s="128" t="s">
        <v>74</v>
      </c>
      <c r="K15" s="127"/>
      <c r="L15" s="127"/>
      <c r="M15" s="127">
        <v>15</v>
      </c>
      <c r="N15" s="127">
        <v>0</v>
      </c>
      <c r="O15" s="127">
        <v>0</v>
      </c>
      <c r="P15" s="127">
        <v>15</v>
      </c>
      <c r="Q15" s="127">
        <v>0</v>
      </c>
      <c r="R15" s="127">
        <v>0</v>
      </c>
      <c r="S15" s="127">
        <v>0</v>
      </c>
      <c r="T15" s="127">
        <v>15</v>
      </c>
      <c r="U15" s="127">
        <v>0</v>
      </c>
      <c r="V15" s="127">
        <v>17</v>
      </c>
      <c r="W15" s="127"/>
      <c r="X15" s="128"/>
      <c r="Y15" s="127"/>
      <c r="Z15" s="127"/>
      <c r="AA15" s="127">
        <v>1</v>
      </c>
    </row>
    <row r="16" spans="1:30" ht="83.25" customHeight="1" x14ac:dyDescent="0.25">
      <c r="A16" s="127">
        <v>6</v>
      </c>
      <c r="B16" s="127" t="s">
        <v>71</v>
      </c>
      <c r="C16" s="127" t="s">
        <v>53</v>
      </c>
      <c r="D16" s="128" t="s">
        <v>477</v>
      </c>
      <c r="E16" s="127" t="s">
        <v>73</v>
      </c>
      <c r="F16" s="128" t="s">
        <v>478</v>
      </c>
      <c r="G16" s="128" t="s">
        <v>479</v>
      </c>
      <c r="H16" s="128" t="s">
        <v>75</v>
      </c>
      <c r="I16" s="129">
        <v>2</v>
      </c>
      <c r="J16" s="128" t="s">
        <v>74</v>
      </c>
      <c r="K16" s="127"/>
      <c r="L16" s="127"/>
      <c r="M16" s="127">
        <v>14</v>
      </c>
      <c r="N16" s="127">
        <v>0</v>
      </c>
      <c r="O16" s="127">
        <v>0</v>
      </c>
      <c r="P16" s="127">
        <v>14</v>
      </c>
      <c r="Q16" s="127">
        <v>0</v>
      </c>
      <c r="R16" s="127">
        <v>0</v>
      </c>
      <c r="S16" s="127">
        <v>0</v>
      </c>
      <c r="T16" s="127">
        <v>14</v>
      </c>
      <c r="U16" s="127">
        <v>0</v>
      </c>
      <c r="V16" s="127">
        <v>6</v>
      </c>
      <c r="W16" s="127"/>
      <c r="X16" s="128"/>
      <c r="Y16" s="127"/>
      <c r="Z16" s="127"/>
      <c r="AA16" s="127">
        <v>1</v>
      </c>
    </row>
    <row r="17" spans="1:30" ht="83.25" customHeight="1" x14ac:dyDescent="0.25">
      <c r="A17" s="127">
        <v>7</v>
      </c>
      <c r="B17" s="127" t="s">
        <v>47</v>
      </c>
      <c r="C17" s="128" t="s">
        <v>53</v>
      </c>
      <c r="D17" s="128" t="s">
        <v>480</v>
      </c>
      <c r="E17" s="127" t="s">
        <v>42</v>
      </c>
      <c r="F17" s="128" t="s">
        <v>481</v>
      </c>
      <c r="G17" s="128" t="s">
        <v>482</v>
      </c>
      <c r="H17" s="128" t="s">
        <v>75</v>
      </c>
      <c r="I17" s="129">
        <v>10.5</v>
      </c>
      <c r="J17" s="128" t="s">
        <v>74</v>
      </c>
      <c r="K17" s="127"/>
      <c r="L17" s="127"/>
      <c r="M17" s="127">
        <v>18</v>
      </c>
      <c r="N17" s="127">
        <v>0</v>
      </c>
      <c r="O17" s="127">
        <v>0</v>
      </c>
      <c r="P17" s="127">
        <v>18</v>
      </c>
      <c r="Q17" s="127">
        <v>0</v>
      </c>
      <c r="R17" s="127">
        <v>0</v>
      </c>
      <c r="S17" s="127">
        <v>0</v>
      </c>
      <c r="T17" s="127">
        <v>18</v>
      </c>
      <c r="U17" s="127">
        <v>0</v>
      </c>
      <c r="V17" s="127">
        <v>22</v>
      </c>
      <c r="W17" s="127"/>
      <c r="X17" s="128"/>
      <c r="Y17" s="127"/>
      <c r="Z17" s="127"/>
      <c r="AA17" s="127">
        <v>1</v>
      </c>
    </row>
    <row r="18" spans="1:30" ht="81" customHeight="1" x14ac:dyDescent="0.25">
      <c r="A18" s="127">
        <v>8</v>
      </c>
      <c r="B18" s="127" t="s">
        <v>71</v>
      </c>
      <c r="C18" s="127" t="s">
        <v>53</v>
      </c>
      <c r="D18" s="127" t="s">
        <v>72</v>
      </c>
      <c r="E18" s="127" t="s">
        <v>73</v>
      </c>
      <c r="F18" s="127" t="s">
        <v>483</v>
      </c>
      <c r="G18" s="127" t="s">
        <v>484</v>
      </c>
      <c r="H18" s="127" t="s">
        <v>45</v>
      </c>
      <c r="I18" s="127">
        <v>0.53</v>
      </c>
      <c r="J18" s="128" t="s">
        <v>74</v>
      </c>
      <c r="K18" s="127"/>
      <c r="L18" s="127"/>
      <c r="M18" s="127">
        <v>165</v>
      </c>
      <c r="N18" s="127">
        <v>0</v>
      </c>
      <c r="O18" s="127">
        <v>0</v>
      </c>
      <c r="P18" s="127">
        <v>165</v>
      </c>
      <c r="Q18" s="127">
        <v>0</v>
      </c>
      <c r="R18" s="127">
        <v>0</v>
      </c>
      <c r="S18" s="127">
        <v>0</v>
      </c>
      <c r="T18" s="127">
        <v>165</v>
      </c>
      <c r="U18" s="127">
        <v>0</v>
      </c>
      <c r="V18" s="127">
        <v>35</v>
      </c>
      <c r="W18" s="127"/>
      <c r="X18" s="128" t="s">
        <v>485</v>
      </c>
      <c r="Y18" s="127" t="s">
        <v>109</v>
      </c>
      <c r="Z18" s="127" t="s">
        <v>46</v>
      </c>
      <c r="AA18" s="127">
        <v>0</v>
      </c>
      <c r="AD18" s="113">
        <f>V18*I18</f>
        <v>18.55</v>
      </c>
    </row>
    <row r="19" spans="1:30" s="124" customFormat="1" ht="77.25" customHeight="1" x14ac:dyDescent="0.25">
      <c r="A19" s="122">
        <v>9</v>
      </c>
      <c r="B19" s="122" t="s">
        <v>47</v>
      </c>
      <c r="C19" s="122" t="s">
        <v>40</v>
      </c>
      <c r="D19" s="122" t="s">
        <v>133</v>
      </c>
      <c r="E19" s="122" t="s">
        <v>73</v>
      </c>
      <c r="F19" s="122" t="s">
        <v>486</v>
      </c>
      <c r="G19" s="122" t="s">
        <v>487</v>
      </c>
      <c r="H19" s="122" t="s">
        <v>45</v>
      </c>
      <c r="I19" s="122">
        <v>1.5</v>
      </c>
      <c r="J19" s="123" t="s">
        <v>74</v>
      </c>
      <c r="K19" s="122"/>
      <c r="L19" s="122"/>
      <c r="M19" s="122">
        <v>1500</v>
      </c>
      <c r="N19" s="122">
        <v>0</v>
      </c>
      <c r="O19" s="122">
        <v>0</v>
      </c>
      <c r="P19" s="122">
        <v>1500</v>
      </c>
      <c r="Q19" s="122">
        <v>0</v>
      </c>
      <c r="R19" s="122">
        <v>0</v>
      </c>
      <c r="S19" s="122">
        <v>0</v>
      </c>
      <c r="T19" s="122">
        <v>1500</v>
      </c>
      <c r="U19" s="122">
        <v>0</v>
      </c>
      <c r="V19" s="122">
        <v>2000</v>
      </c>
      <c r="W19" s="122"/>
      <c r="X19" s="123" t="s">
        <v>488</v>
      </c>
      <c r="Y19" s="122" t="s">
        <v>70</v>
      </c>
      <c r="Z19" s="122" t="s">
        <v>441</v>
      </c>
      <c r="AA19" s="122">
        <v>1</v>
      </c>
      <c r="AB19" s="124">
        <f>M19*I19</f>
        <v>2250</v>
      </c>
      <c r="AD19" s="124">
        <f>V19*I19</f>
        <v>3000</v>
      </c>
    </row>
    <row r="20" spans="1:30" ht="81" customHeight="1" x14ac:dyDescent="0.25">
      <c r="A20" s="127">
        <v>10</v>
      </c>
      <c r="B20" s="127" t="s">
        <v>47</v>
      </c>
      <c r="C20" s="127" t="s">
        <v>48</v>
      </c>
      <c r="D20" s="127" t="s">
        <v>489</v>
      </c>
      <c r="E20" s="127" t="s">
        <v>73</v>
      </c>
      <c r="F20" s="127" t="s">
        <v>490</v>
      </c>
      <c r="G20" s="128" t="s">
        <v>491</v>
      </c>
      <c r="H20" s="127" t="s">
        <v>45</v>
      </c>
      <c r="I20" s="129">
        <v>2.6</v>
      </c>
      <c r="J20" s="127" t="s">
        <v>74</v>
      </c>
      <c r="K20" s="127"/>
      <c r="L20" s="127"/>
      <c r="M20" s="127">
        <v>36</v>
      </c>
      <c r="N20" s="127">
        <v>0</v>
      </c>
      <c r="O20" s="127">
        <v>0</v>
      </c>
      <c r="P20" s="127">
        <v>36</v>
      </c>
      <c r="Q20" s="127">
        <v>0</v>
      </c>
      <c r="R20" s="127">
        <v>0</v>
      </c>
      <c r="S20" s="127">
        <v>0</v>
      </c>
      <c r="T20" s="127">
        <v>36</v>
      </c>
      <c r="U20" s="127">
        <v>0</v>
      </c>
      <c r="V20" s="127">
        <v>36</v>
      </c>
      <c r="W20" s="127"/>
      <c r="X20" s="128" t="s">
        <v>492</v>
      </c>
      <c r="Y20" s="127" t="s">
        <v>109</v>
      </c>
      <c r="Z20" s="127" t="s">
        <v>46</v>
      </c>
      <c r="AA20" s="127">
        <v>0</v>
      </c>
      <c r="AD20" s="124">
        <f t="shared" ref="AD20:AD24" si="1">V20*I20</f>
        <v>93.600000000000009</v>
      </c>
    </row>
    <row r="21" spans="1:30" ht="77.25" customHeight="1" x14ac:dyDescent="0.25">
      <c r="A21" s="127">
        <v>11</v>
      </c>
      <c r="B21" s="127" t="s">
        <v>47</v>
      </c>
      <c r="C21" s="127" t="s">
        <v>48</v>
      </c>
      <c r="D21" s="127" t="s">
        <v>493</v>
      </c>
      <c r="E21" s="127" t="s">
        <v>73</v>
      </c>
      <c r="F21" s="127" t="s">
        <v>490</v>
      </c>
      <c r="G21" s="128" t="s">
        <v>491</v>
      </c>
      <c r="H21" s="127" t="s">
        <v>45</v>
      </c>
      <c r="I21" s="129">
        <v>2.6</v>
      </c>
      <c r="J21" s="127" t="s">
        <v>74</v>
      </c>
      <c r="K21" s="127"/>
      <c r="L21" s="127"/>
      <c r="M21" s="127">
        <v>24</v>
      </c>
      <c r="N21" s="127">
        <v>0</v>
      </c>
      <c r="O21" s="127">
        <v>0</v>
      </c>
      <c r="P21" s="127">
        <v>24</v>
      </c>
      <c r="Q21" s="127">
        <v>0</v>
      </c>
      <c r="R21" s="127">
        <v>0</v>
      </c>
      <c r="S21" s="127">
        <v>0</v>
      </c>
      <c r="T21" s="127">
        <v>24</v>
      </c>
      <c r="U21" s="127">
        <v>0</v>
      </c>
      <c r="V21" s="127">
        <v>22</v>
      </c>
      <c r="W21" s="127"/>
      <c r="X21" s="128" t="s">
        <v>494</v>
      </c>
      <c r="Y21" s="127" t="s">
        <v>109</v>
      </c>
      <c r="Z21" s="127" t="s">
        <v>46</v>
      </c>
      <c r="AA21" s="127">
        <v>0</v>
      </c>
      <c r="AD21" s="124">
        <f t="shared" si="1"/>
        <v>57.2</v>
      </c>
    </row>
    <row r="22" spans="1:30" ht="92.25" customHeight="1" x14ac:dyDescent="0.25">
      <c r="A22" s="127">
        <v>12</v>
      </c>
      <c r="B22" s="127" t="s">
        <v>47</v>
      </c>
      <c r="C22" s="127" t="s">
        <v>40</v>
      </c>
      <c r="D22" s="127" t="s">
        <v>495</v>
      </c>
      <c r="E22" s="127" t="s">
        <v>73</v>
      </c>
      <c r="F22" s="127" t="s">
        <v>490</v>
      </c>
      <c r="G22" s="128" t="s">
        <v>491</v>
      </c>
      <c r="H22" s="127" t="s">
        <v>45</v>
      </c>
      <c r="I22" s="129">
        <v>2.6</v>
      </c>
      <c r="J22" s="127" t="s">
        <v>74</v>
      </c>
      <c r="K22" s="127"/>
      <c r="L22" s="127"/>
      <c r="M22" s="127">
        <v>36</v>
      </c>
      <c r="N22" s="127">
        <v>0</v>
      </c>
      <c r="O22" s="127">
        <v>0</v>
      </c>
      <c r="P22" s="127">
        <v>34</v>
      </c>
      <c r="Q22" s="127">
        <v>0</v>
      </c>
      <c r="R22" s="127">
        <v>0</v>
      </c>
      <c r="S22" s="127">
        <v>0</v>
      </c>
      <c r="T22" s="127">
        <v>34</v>
      </c>
      <c r="U22" s="127">
        <v>2</v>
      </c>
      <c r="V22" s="127">
        <v>24</v>
      </c>
      <c r="W22" s="127"/>
      <c r="X22" s="128" t="s">
        <v>496</v>
      </c>
      <c r="Y22" s="127" t="s">
        <v>109</v>
      </c>
      <c r="Z22" s="127" t="s">
        <v>46</v>
      </c>
      <c r="AA22" s="127">
        <v>0</v>
      </c>
      <c r="AD22" s="124">
        <f t="shared" si="1"/>
        <v>62.400000000000006</v>
      </c>
    </row>
    <row r="23" spans="1:30" ht="76.5" customHeight="1" x14ac:dyDescent="0.25">
      <c r="A23" s="127">
        <v>13</v>
      </c>
      <c r="B23" s="127" t="s">
        <v>47</v>
      </c>
      <c r="C23" s="127" t="s">
        <v>48</v>
      </c>
      <c r="D23" s="127" t="s">
        <v>497</v>
      </c>
      <c r="E23" s="127" t="s">
        <v>73</v>
      </c>
      <c r="F23" s="127" t="s">
        <v>498</v>
      </c>
      <c r="G23" s="127" t="s">
        <v>499</v>
      </c>
      <c r="H23" s="127" t="s">
        <v>45</v>
      </c>
      <c r="I23" s="127">
        <v>1.87</v>
      </c>
      <c r="J23" s="127" t="s">
        <v>74</v>
      </c>
      <c r="K23" s="127"/>
      <c r="L23" s="127"/>
      <c r="M23" s="127">
        <v>15</v>
      </c>
      <c r="N23" s="127">
        <v>0</v>
      </c>
      <c r="O23" s="127">
        <v>0</v>
      </c>
      <c r="P23" s="127">
        <v>15</v>
      </c>
      <c r="Q23" s="127">
        <v>0</v>
      </c>
      <c r="R23" s="127">
        <v>0</v>
      </c>
      <c r="S23" s="127">
        <v>0</v>
      </c>
      <c r="T23" s="127">
        <v>15</v>
      </c>
      <c r="U23" s="127">
        <v>0</v>
      </c>
      <c r="V23" s="127">
        <v>15</v>
      </c>
      <c r="W23" s="127"/>
      <c r="X23" s="128" t="s">
        <v>500</v>
      </c>
      <c r="Y23" s="127" t="s">
        <v>109</v>
      </c>
      <c r="Z23" s="127" t="s">
        <v>46</v>
      </c>
      <c r="AA23" s="127">
        <v>0</v>
      </c>
      <c r="AD23" s="124">
        <f t="shared" si="1"/>
        <v>28.05</v>
      </c>
    </row>
    <row r="24" spans="1:30" ht="76.5" customHeight="1" x14ac:dyDescent="0.25">
      <c r="A24" s="127">
        <v>14</v>
      </c>
      <c r="B24" s="127" t="s">
        <v>47</v>
      </c>
      <c r="C24" s="127" t="s">
        <v>40</v>
      </c>
      <c r="D24" s="127" t="s">
        <v>207</v>
      </c>
      <c r="E24" s="127" t="s">
        <v>73</v>
      </c>
      <c r="F24" s="127" t="s">
        <v>501</v>
      </c>
      <c r="G24" s="127" t="s">
        <v>502</v>
      </c>
      <c r="H24" s="127" t="s">
        <v>45</v>
      </c>
      <c r="I24" s="127">
        <v>1.92</v>
      </c>
      <c r="J24" s="127" t="s">
        <v>74</v>
      </c>
      <c r="K24" s="127"/>
      <c r="L24" s="127"/>
      <c r="M24" s="127">
        <v>45</v>
      </c>
      <c r="N24" s="127">
        <v>0</v>
      </c>
      <c r="O24" s="127">
        <v>0</v>
      </c>
      <c r="P24" s="127">
        <v>45</v>
      </c>
      <c r="Q24" s="127">
        <v>0</v>
      </c>
      <c r="R24" s="127">
        <v>0</v>
      </c>
      <c r="S24" s="127">
        <v>0</v>
      </c>
      <c r="T24" s="127">
        <v>45</v>
      </c>
      <c r="U24" s="127">
        <v>0</v>
      </c>
      <c r="V24" s="127">
        <v>22</v>
      </c>
      <c r="W24" s="127"/>
      <c r="X24" s="128" t="s">
        <v>503</v>
      </c>
      <c r="Y24" s="127" t="s">
        <v>109</v>
      </c>
      <c r="Z24" s="127" t="s">
        <v>46</v>
      </c>
      <c r="AA24" s="127">
        <v>0</v>
      </c>
      <c r="AD24" s="124">
        <f t="shared" si="1"/>
        <v>42.239999999999995</v>
      </c>
    </row>
    <row r="25" spans="1:30" ht="76.5" customHeight="1" x14ac:dyDescent="0.25">
      <c r="A25" s="127">
        <v>15</v>
      </c>
      <c r="B25" s="127" t="s">
        <v>71</v>
      </c>
      <c r="C25" s="127" t="s">
        <v>53</v>
      </c>
      <c r="D25" s="127" t="s">
        <v>504</v>
      </c>
      <c r="E25" s="127">
        <v>0.38</v>
      </c>
      <c r="F25" s="128" t="s">
        <v>505</v>
      </c>
      <c r="G25" s="128" t="s">
        <v>506</v>
      </c>
      <c r="H25" s="127" t="s">
        <v>75</v>
      </c>
      <c r="I25" s="129">
        <v>1</v>
      </c>
      <c r="J25" s="127" t="s">
        <v>74</v>
      </c>
      <c r="K25" s="127"/>
      <c r="L25" s="127"/>
      <c r="M25" s="127">
        <v>6</v>
      </c>
      <c r="N25" s="127">
        <v>0</v>
      </c>
      <c r="O25" s="127">
        <v>0</v>
      </c>
      <c r="P25" s="127">
        <v>6</v>
      </c>
      <c r="Q25" s="127">
        <v>0</v>
      </c>
      <c r="R25" s="127">
        <v>0</v>
      </c>
      <c r="S25" s="127">
        <v>0</v>
      </c>
      <c r="T25" s="127">
        <v>6</v>
      </c>
      <c r="U25" s="127">
        <v>0</v>
      </c>
      <c r="V25" s="127">
        <v>6</v>
      </c>
      <c r="W25" s="127"/>
      <c r="X25" s="128"/>
      <c r="Y25" s="127"/>
      <c r="Z25" s="127"/>
      <c r="AA25" s="127">
        <v>1</v>
      </c>
    </row>
    <row r="26" spans="1:30" ht="76.5" customHeight="1" x14ac:dyDescent="0.25">
      <c r="A26" s="127">
        <v>16</v>
      </c>
      <c r="B26" s="127" t="s">
        <v>71</v>
      </c>
      <c r="C26" s="127" t="s">
        <v>53</v>
      </c>
      <c r="D26" s="127" t="s">
        <v>507</v>
      </c>
      <c r="E26" s="127">
        <v>0.38</v>
      </c>
      <c r="F26" s="128" t="s">
        <v>508</v>
      </c>
      <c r="G26" s="128" t="s">
        <v>509</v>
      </c>
      <c r="H26" s="127" t="s">
        <v>75</v>
      </c>
      <c r="I26" s="129">
        <v>2</v>
      </c>
      <c r="J26" s="127" t="s">
        <v>74</v>
      </c>
      <c r="K26" s="127"/>
      <c r="L26" s="127"/>
      <c r="M26" s="127">
        <v>6</v>
      </c>
      <c r="N26" s="127">
        <v>0</v>
      </c>
      <c r="O26" s="127">
        <v>0</v>
      </c>
      <c r="P26" s="127">
        <v>6</v>
      </c>
      <c r="Q26" s="127">
        <v>0</v>
      </c>
      <c r="R26" s="127">
        <v>0</v>
      </c>
      <c r="S26" s="127">
        <v>0</v>
      </c>
      <c r="T26" s="127">
        <v>6</v>
      </c>
      <c r="U26" s="127">
        <v>0</v>
      </c>
      <c r="V26" s="127">
        <v>6</v>
      </c>
      <c r="W26" s="127"/>
      <c r="X26" s="128"/>
      <c r="Y26" s="127"/>
      <c r="Z26" s="127"/>
      <c r="AA26" s="127">
        <v>1</v>
      </c>
    </row>
    <row r="27" spans="1:30" ht="76.5" customHeight="1" x14ac:dyDescent="0.25">
      <c r="A27" s="127">
        <v>17</v>
      </c>
      <c r="B27" s="127" t="s">
        <v>71</v>
      </c>
      <c r="C27" s="127" t="s">
        <v>53</v>
      </c>
      <c r="D27" s="128" t="s">
        <v>510</v>
      </c>
      <c r="E27" s="127" t="s">
        <v>73</v>
      </c>
      <c r="F27" s="128" t="s">
        <v>511</v>
      </c>
      <c r="G27" s="127" t="s">
        <v>512</v>
      </c>
      <c r="H27" s="127" t="s">
        <v>45</v>
      </c>
      <c r="I27" s="127">
        <v>2.3330000000000002</v>
      </c>
      <c r="J27" s="127" t="s">
        <v>74</v>
      </c>
      <c r="K27" s="127"/>
      <c r="L27" s="127"/>
      <c r="M27" s="127">
        <v>66</v>
      </c>
      <c r="N27" s="127">
        <v>0</v>
      </c>
      <c r="O27" s="127">
        <v>0</v>
      </c>
      <c r="P27" s="127">
        <v>66</v>
      </c>
      <c r="Q27" s="127">
        <v>0</v>
      </c>
      <c r="R27" s="127">
        <v>0</v>
      </c>
      <c r="S27" s="127">
        <v>0</v>
      </c>
      <c r="T27" s="127">
        <v>66</v>
      </c>
      <c r="U27" s="127">
        <v>0</v>
      </c>
      <c r="V27" s="127">
        <v>28</v>
      </c>
      <c r="W27" s="127"/>
      <c r="X27" s="128" t="s">
        <v>513</v>
      </c>
      <c r="Y27" s="127" t="s">
        <v>109</v>
      </c>
      <c r="Z27" s="127" t="s">
        <v>46</v>
      </c>
      <c r="AA27" s="127">
        <v>0</v>
      </c>
      <c r="AD27" s="113">
        <f t="shared" ref="AD27" si="2">V27*I27</f>
        <v>65.324000000000012</v>
      </c>
    </row>
    <row r="28" spans="1:30" ht="76.5" customHeight="1" x14ac:dyDescent="0.25">
      <c r="A28" s="127">
        <v>18</v>
      </c>
      <c r="B28" s="50" t="s">
        <v>71</v>
      </c>
      <c r="C28" s="51" t="s">
        <v>53</v>
      </c>
      <c r="D28" s="51" t="s">
        <v>514</v>
      </c>
      <c r="E28" s="51" t="s">
        <v>73</v>
      </c>
      <c r="F28" s="51" t="s">
        <v>607</v>
      </c>
      <c r="G28" s="51" t="s">
        <v>608</v>
      </c>
      <c r="H28" s="51" t="s">
        <v>75</v>
      </c>
      <c r="I28" s="52">
        <v>7.1660000000000004</v>
      </c>
      <c r="J28" s="51" t="s">
        <v>82</v>
      </c>
      <c r="K28" s="51"/>
      <c r="L28" s="51"/>
      <c r="M28" s="51">
        <v>92</v>
      </c>
      <c r="N28" s="51">
        <v>0</v>
      </c>
      <c r="O28" s="51">
        <v>0</v>
      </c>
      <c r="P28" s="51">
        <v>92</v>
      </c>
      <c r="Q28" s="51">
        <v>0</v>
      </c>
      <c r="R28" s="51">
        <v>0</v>
      </c>
      <c r="S28" s="51">
        <v>0</v>
      </c>
      <c r="T28" s="51">
        <v>92</v>
      </c>
      <c r="U28" s="51">
        <v>0</v>
      </c>
      <c r="V28" s="51">
        <v>23</v>
      </c>
      <c r="W28" s="51"/>
      <c r="X28" s="53"/>
      <c r="Y28" s="53"/>
      <c r="Z28" s="53"/>
      <c r="AA28" s="53">
        <v>1</v>
      </c>
    </row>
    <row r="29" spans="1:30" s="124" customFormat="1" ht="76.5" customHeight="1" x14ac:dyDescent="0.25">
      <c r="A29" s="122">
        <v>19</v>
      </c>
      <c r="B29" s="122" t="s">
        <v>39</v>
      </c>
      <c r="C29" s="122" t="s">
        <v>147</v>
      </c>
      <c r="D29" s="122" t="s">
        <v>515</v>
      </c>
      <c r="E29" s="122" t="s">
        <v>50</v>
      </c>
      <c r="F29" s="122" t="s">
        <v>516</v>
      </c>
      <c r="G29" s="122" t="s">
        <v>517</v>
      </c>
      <c r="H29" s="122" t="s">
        <v>45</v>
      </c>
      <c r="I29" s="122">
        <v>2</v>
      </c>
      <c r="J29" s="93" t="s">
        <v>82</v>
      </c>
      <c r="K29" s="122"/>
      <c r="L29" s="122"/>
      <c r="M29" s="122">
        <v>4</v>
      </c>
      <c r="N29" s="122">
        <v>0</v>
      </c>
      <c r="O29" s="122">
        <v>0</v>
      </c>
      <c r="P29" s="122">
        <v>0</v>
      </c>
      <c r="Q29" s="122">
        <v>0</v>
      </c>
      <c r="R29" s="122">
        <v>0</v>
      </c>
      <c r="S29" s="122">
        <v>0</v>
      </c>
      <c r="T29" s="122">
        <v>0</v>
      </c>
      <c r="U29" s="122">
        <v>4</v>
      </c>
      <c r="V29" s="122">
        <v>2</v>
      </c>
      <c r="W29" s="122"/>
      <c r="X29" s="123" t="s">
        <v>518</v>
      </c>
      <c r="Y29" s="122" t="s">
        <v>70</v>
      </c>
      <c r="Z29" s="122">
        <v>4.21</v>
      </c>
      <c r="AA29" s="122">
        <v>1</v>
      </c>
      <c r="AB29" s="124">
        <f>M29*I29</f>
        <v>8</v>
      </c>
      <c r="AD29" s="124">
        <f t="shared" ref="AD29" si="3">V29*I29</f>
        <v>4</v>
      </c>
    </row>
    <row r="30" spans="1:30" ht="76.5" customHeight="1" x14ac:dyDescent="0.25">
      <c r="A30" s="127">
        <v>20</v>
      </c>
      <c r="B30" s="127" t="s">
        <v>71</v>
      </c>
      <c r="C30" s="127" t="s">
        <v>53</v>
      </c>
      <c r="D30" s="128" t="s">
        <v>466</v>
      </c>
      <c r="E30" s="127" t="s">
        <v>73</v>
      </c>
      <c r="F30" s="128" t="s">
        <v>517</v>
      </c>
      <c r="G30" s="128" t="s">
        <v>519</v>
      </c>
      <c r="H30" s="128" t="s">
        <v>75</v>
      </c>
      <c r="I30" s="129">
        <v>2.5</v>
      </c>
      <c r="J30" s="128" t="s">
        <v>74</v>
      </c>
      <c r="K30" s="127"/>
      <c r="L30" s="127"/>
      <c r="M30" s="127">
        <v>15</v>
      </c>
      <c r="N30" s="127">
        <v>0</v>
      </c>
      <c r="O30" s="127">
        <v>0</v>
      </c>
      <c r="P30" s="127">
        <v>15</v>
      </c>
      <c r="Q30" s="127">
        <v>0</v>
      </c>
      <c r="R30" s="127">
        <v>0</v>
      </c>
      <c r="S30" s="127">
        <v>0</v>
      </c>
      <c r="T30" s="127">
        <v>15</v>
      </c>
      <c r="U30" s="127">
        <v>0</v>
      </c>
      <c r="V30" s="127">
        <v>17</v>
      </c>
      <c r="W30" s="127"/>
      <c r="X30" s="128"/>
      <c r="Y30" s="127"/>
      <c r="Z30" s="127"/>
      <c r="AA30" s="127">
        <v>1</v>
      </c>
    </row>
    <row r="31" spans="1:30" ht="76.5" customHeight="1" x14ac:dyDescent="0.25">
      <c r="A31" s="127">
        <v>21</v>
      </c>
      <c r="B31" s="127" t="s">
        <v>71</v>
      </c>
      <c r="C31" s="127" t="s">
        <v>53</v>
      </c>
      <c r="D31" s="127" t="s">
        <v>520</v>
      </c>
      <c r="E31" s="127">
        <v>0.38</v>
      </c>
      <c r="F31" s="128" t="s">
        <v>521</v>
      </c>
      <c r="G31" s="128" t="s">
        <v>522</v>
      </c>
      <c r="H31" s="127" t="s">
        <v>75</v>
      </c>
      <c r="I31" s="129">
        <v>2</v>
      </c>
      <c r="J31" s="127" t="s">
        <v>74</v>
      </c>
      <c r="K31" s="127"/>
      <c r="L31" s="127"/>
      <c r="M31" s="127">
        <v>8</v>
      </c>
      <c r="N31" s="127">
        <v>0</v>
      </c>
      <c r="O31" s="127">
        <v>0</v>
      </c>
      <c r="P31" s="127">
        <v>8</v>
      </c>
      <c r="Q31" s="127">
        <v>0</v>
      </c>
      <c r="R31" s="127">
        <v>0</v>
      </c>
      <c r="S31" s="127">
        <v>0</v>
      </c>
      <c r="T31" s="127">
        <v>8</v>
      </c>
      <c r="U31" s="127">
        <v>0</v>
      </c>
      <c r="V31" s="127">
        <v>6</v>
      </c>
      <c r="W31" s="127"/>
      <c r="X31" s="128"/>
      <c r="Y31" s="127"/>
      <c r="Z31" s="127"/>
      <c r="AA31" s="127">
        <v>1</v>
      </c>
    </row>
    <row r="32" spans="1:30" ht="76.5" customHeight="1" x14ac:dyDescent="0.25">
      <c r="A32" s="127">
        <v>22</v>
      </c>
      <c r="B32" s="127" t="s">
        <v>71</v>
      </c>
      <c r="C32" s="127" t="s">
        <v>53</v>
      </c>
      <c r="D32" s="127" t="s">
        <v>523</v>
      </c>
      <c r="E32" s="127">
        <v>0.38</v>
      </c>
      <c r="F32" s="128" t="s">
        <v>524</v>
      </c>
      <c r="G32" s="128" t="s">
        <v>525</v>
      </c>
      <c r="H32" s="127" t="s">
        <v>75</v>
      </c>
      <c r="I32" s="129">
        <v>1</v>
      </c>
      <c r="J32" s="127" t="s">
        <v>74</v>
      </c>
      <c r="K32" s="127"/>
      <c r="L32" s="127"/>
      <c r="M32" s="127">
        <v>6</v>
      </c>
      <c r="N32" s="127">
        <v>0</v>
      </c>
      <c r="O32" s="127">
        <v>0</v>
      </c>
      <c r="P32" s="127">
        <v>6</v>
      </c>
      <c r="Q32" s="127">
        <v>0</v>
      </c>
      <c r="R32" s="127">
        <v>0</v>
      </c>
      <c r="S32" s="127">
        <v>0</v>
      </c>
      <c r="T32" s="127">
        <v>6</v>
      </c>
      <c r="U32" s="127">
        <v>0</v>
      </c>
      <c r="V32" s="127">
        <v>6</v>
      </c>
      <c r="W32" s="127"/>
      <c r="X32" s="128"/>
      <c r="Y32" s="127"/>
      <c r="Z32" s="127"/>
      <c r="AA32" s="127">
        <v>1</v>
      </c>
    </row>
    <row r="33" spans="1:30" ht="76.5" customHeight="1" x14ac:dyDescent="0.25">
      <c r="A33" s="127">
        <v>23</v>
      </c>
      <c r="B33" s="127" t="s">
        <v>71</v>
      </c>
      <c r="C33" s="127" t="s">
        <v>53</v>
      </c>
      <c r="D33" s="127" t="s">
        <v>504</v>
      </c>
      <c r="E33" s="127">
        <v>0.38</v>
      </c>
      <c r="F33" s="128" t="s">
        <v>526</v>
      </c>
      <c r="G33" s="128" t="s">
        <v>527</v>
      </c>
      <c r="H33" s="127" t="s">
        <v>75</v>
      </c>
      <c r="I33" s="129">
        <v>2</v>
      </c>
      <c r="J33" s="127" t="s">
        <v>74</v>
      </c>
      <c r="K33" s="127"/>
      <c r="L33" s="127"/>
      <c r="M33" s="127">
        <v>6</v>
      </c>
      <c r="N33" s="127">
        <v>0</v>
      </c>
      <c r="O33" s="127">
        <v>0</v>
      </c>
      <c r="P33" s="127">
        <v>6</v>
      </c>
      <c r="Q33" s="127">
        <v>0</v>
      </c>
      <c r="R33" s="127">
        <v>0</v>
      </c>
      <c r="S33" s="127">
        <v>0</v>
      </c>
      <c r="T33" s="127">
        <v>6</v>
      </c>
      <c r="U33" s="127">
        <v>0</v>
      </c>
      <c r="V33" s="127">
        <v>6</v>
      </c>
      <c r="W33" s="127"/>
      <c r="X33" s="128"/>
      <c r="Y33" s="127"/>
      <c r="Z33" s="127"/>
      <c r="AA33" s="127">
        <v>1</v>
      </c>
    </row>
    <row r="34" spans="1:30" ht="76.5" customHeight="1" x14ac:dyDescent="0.25">
      <c r="A34" s="127">
        <v>24</v>
      </c>
      <c r="B34" s="127" t="s">
        <v>71</v>
      </c>
      <c r="C34" s="127" t="s">
        <v>53</v>
      </c>
      <c r="D34" s="127" t="s">
        <v>520</v>
      </c>
      <c r="E34" s="127">
        <v>0.38</v>
      </c>
      <c r="F34" s="128" t="s">
        <v>528</v>
      </c>
      <c r="G34" s="128" t="s">
        <v>529</v>
      </c>
      <c r="H34" s="127" t="s">
        <v>75</v>
      </c>
      <c r="I34" s="129">
        <v>1</v>
      </c>
      <c r="J34" s="127" t="s">
        <v>74</v>
      </c>
      <c r="K34" s="127"/>
      <c r="L34" s="127"/>
      <c r="M34" s="127">
        <v>8</v>
      </c>
      <c r="N34" s="127">
        <v>0</v>
      </c>
      <c r="O34" s="127">
        <v>0</v>
      </c>
      <c r="P34" s="127">
        <v>8</v>
      </c>
      <c r="Q34" s="127">
        <v>0</v>
      </c>
      <c r="R34" s="127">
        <v>0</v>
      </c>
      <c r="S34" s="127">
        <v>0</v>
      </c>
      <c r="T34" s="127">
        <v>8</v>
      </c>
      <c r="U34" s="127">
        <v>0</v>
      </c>
      <c r="V34" s="127">
        <v>6</v>
      </c>
      <c r="W34" s="127"/>
      <c r="X34" s="128"/>
      <c r="Y34" s="127"/>
      <c r="Z34" s="127"/>
      <c r="AA34" s="127">
        <v>1</v>
      </c>
    </row>
    <row r="35" spans="1:30" ht="76.5" customHeight="1" x14ac:dyDescent="0.25">
      <c r="A35" s="127">
        <v>25</v>
      </c>
      <c r="B35" s="127" t="s">
        <v>71</v>
      </c>
      <c r="C35" s="127" t="s">
        <v>53</v>
      </c>
      <c r="D35" s="127" t="s">
        <v>530</v>
      </c>
      <c r="E35" s="127">
        <v>0.38</v>
      </c>
      <c r="F35" s="128" t="s">
        <v>528</v>
      </c>
      <c r="G35" s="128" t="s">
        <v>529</v>
      </c>
      <c r="H35" s="127" t="s">
        <v>75</v>
      </c>
      <c r="I35" s="129">
        <v>1</v>
      </c>
      <c r="J35" s="127" t="s">
        <v>531</v>
      </c>
      <c r="K35" s="127"/>
      <c r="L35" s="127"/>
      <c r="M35" s="127">
        <v>23</v>
      </c>
      <c r="N35" s="127">
        <v>0</v>
      </c>
      <c r="O35" s="127">
        <v>0</v>
      </c>
      <c r="P35" s="127">
        <v>23</v>
      </c>
      <c r="Q35" s="127">
        <v>0</v>
      </c>
      <c r="R35" s="127">
        <v>0</v>
      </c>
      <c r="S35" s="127">
        <v>0</v>
      </c>
      <c r="T35" s="127">
        <v>23</v>
      </c>
      <c r="U35" s="127">
        <v>0</v>
      </c>
      <c r="V35" s="127">
        <v>12</v>
      </c>
      <c r="W35" s="127"/>
      <c r="X35" s="128"/>
      <c r="Y35" s="127"/>
      <c r="Z35" s="127"/>
      <c r="AA35" s="127">
        <v>1</v>
      </c>
    </row>
    <row r="36" spans="1:30" ht="76.5" customHeight="1" x14ac:dyDescent="0.25">
      <c r="A36" s="127">
        <v>26</v>
      </c>
      <c r="B36" s="127" t="s">
        <v>71</v>
      </c>
      <c r="C36" s="127" t="s">
        <v>53</v>
      </c>
      <c r="D36" s="128" t="s">
        <v>466</v>
      </c>
      <c r="E36" s="127" t="s">
        <v>73</v>
      </c>
      <c r="F36" s="128" t="s">
        <v>532</v>
      </c>
      <c r="G36" s="128" t="s">
        <v>533</v>
      </c>
      <c r="H36" s="128" t="s">
        <v>75</v>
      </c>
      <c r="I36" s="129">
        <v>2.25</v>
      </c>
      <c r="J36" s="128" t="s">
        <v>74</v>
      </c>
      <c r="K36" s="127"/>
      <c r="L36" s="127"/>
      <c r="M36" s="127">
        <v>15</v>
      </c>
      <c r="N36" s="127">
        <v>0</v>
      </c>
      <c r="O36" s="127">
        <v>0</v>
      </c>
      <c r="P36" s="127">
        <v>15</v>
      </c>
      <c r="Q36" s="127">
        <v>0</v>
      </c>
      <c r="R36" s="127">
        <v>0</v>
      </c>
      <c r="S36" s="127">
        <v>0</v>
      </c>
      <c r="T36" s="127">
        <v>15</v>
      </c>
      <c r="U36" s="127">
        <v>0</v>
      </c>
      <c r="V36" s="127">
        <v>17</v>
      </c>
      <c r="W36" s="127"/>
      <c r="X36" s="128"/>
      <c r="Y36" s="127"/>
      <c r="Z36" s="127"/>
      <c r="AA36" s="127">
        <v>1</v>
      </c>
    </row>
    <row r="37" spans="1:30" ht="76.5" customHeight="1" x14ac:dyDescent="0.25">
      <c r="A37" s="127">
        <v>27</v>
      </c>
      <c r="B37" s="127" t="s">
        <v>71</v>
      </c>
      <c r="C37" s="127" t="s">
        <v>53</v>
      </c>
      <c r="D37" s="127" t="s">
        <v>534</v>
      </c>
      <c r="E37" s="127">
        <v>0.38</v>
      </c>
      <c r="F37" s="128" t="s">
        <v>535</v>
      </c>
      <c r="G37" s="128" t="s">
        <v>536</v>
      </c>
      <c r="H37" s="127" t="s">
        <v>75</v>
      </c>
      <c r="I37" s="129">
        <v>2.3330000000000002</v>
      </c>
      <c r="J37" s="127" t="s">
        <v>74</v>
      </c>
      <c r="K37" s="127"/>
      <c r="L37" s="127"/>
      <c r="M37" s="127">
        <v>28</v>
      </c>
      <c r="N37" s="127">
        <v>0</v>
      </c>
      <c r="O37" s="127">
        <v>0</v>
      </c>
      <c r="P37" s="127">
        <v>28</v>
      </c>
      <c r="Q37" s="127">
        <v>0</v>
      </c>
      <c r="R37" s="127">
        <v>0</v>
      </c>
      <c r="S37" s="127">
        <v>0</v>
      </c>
      <c r="T37" s="127">
        <v>28</v>
      </c>
      <c r="U37" s="127">
        <v>0</v>
      </c>
      <c r="V37" s="127">
        <v>16</v>
      </c>
      <c r="W37" s="127"/>
      <c r="X37" s="128"/>
      <c r="Y37" s="127"/>
      <c r="Z37" s="127"/>
      <c r="AA37" s="127">
        <v>1</v>
      </c>
    </row>
    <row r="38" spans="1:30" ht="76.5" customHeight="1" x14ac:dyDescent="0.25">
      <c r="A38" s="127">
        <v>28</v>
      </c>
      <c r="B38" s="127" t="s">
        <v>47</v>
      </c>
      <c r="C38" s="128" t="s">
        <v>53</v>
      </c>
      <c r="D38" s="128" t="s">
        <v>480</v>
      </c>
      <c r="E38" s="127" t="s">
        <v>42</v>
      </c>
      <c r="F38" s="128" t="s">
        <v>537</v>
      </c>
      <c r="G38" s="128" t="s">
        <v>538</v>
      </c>
      <c r="H38" s="128" t="s">
        <v>75</v>
      </c>
      <c r="I38" s="129">
        <v>7.5830000000000002</v>
      </c>
      <c r="J38" s="128" t="s">
        <v>74</v>
      </c>
      <c r="K38" s="127"/>
      <c r="L38" s="127"/>
      <c r="M38" s="127">
        <v>18</v>
      </c>
      <c r="N38" s="127">
        <v>0</v>
      </c>
      <c r="O38" s="127">
        <v>0</v>
      </c>
      <c r="P38" s="127">
        <v>18</v>
      </c>
      <c r="Q38" s="127">
        <v>0</v>
      </c>
      <c r="R38" s="127">
        <v>0</v>
      </c>
      <c r="S38" s="127">
        <v>0</v>
      </c>
      <c r="T38" s="127">
        <v>18</v>
      </c>
      <c r="U38" s="127">
        <v>0</v>
      </c>
      <c r="V38" s="127">
        <v>22</v>
      </c>
      <c r="W38" s="127"/>
      <c r="X38" s="128"/>
      <c r="Y38" s="127"/>
      <c r="Z38" s="127"/>
      <c r="AA38" s="127">
        <v>1</v>
      </c>
    </row>
    <row r="39" spans="1:30" s="124" customFormat="1" ht="76.5" customHeight="1" x14ac:dyDescent="0.25">
      <c r="A39" s="122">
        <v>29</v>
      </c>
      <c r="B39" s="122" t="s">
        <v>71</v>
      </c>
      <c r="C39" s="122" t="s">
        <v>53</v>
      </c>
      <c r="D39" s="122" t="s">
        <v>271</v>
      </c>
      <c r="E39" s="122" t="s">
        <v>73</v>
      </c>
      <c r="F39" s="122" t="s">
        <v>539</v>
      </c>
      <c r="G39" s="122" t="s">
        <v>540</v>
      </c>
      <c r="H39" s="122" t="s">
        <v>45</v>
      </c>
      <c r="I39" s="122">
        <v>0.5</v>
      </c>
      <c r="J39" s="123" t="s">
        <v>541</v>
      </c>
      <c r="K39" s="122"/>
      <c r="L39" s="122"/>
      <c r="M39" s="122">
        <v>52</v>
      </c>
      <c r="N39" s="122">
        <v>0</v>
      </c>
      <c r="O39" s="122">
        <v>0</v>
      </c>
      <c r="P39" s="122">
        <v>52</v>
      </c>
      <c r="Q39" s="122">
        <v>0</v>
      </c>
      <c r="R39" s="122">
        <v>0</v>
      </c>
      <c r="S39" s="122">
        <v>0</v>
      </c>
      <c r="T39" s="122">
        <v>52</v>
      </c>
      <c r="U39" s="122">
        <v>0</v>
      </c>
      <c r="V39" s="122">
        <v>50</v>
      </c>
      <c r="W39" s="122"/>
      <c r="X39" s="123" t="s">
        <v>542</v>
      </c>
      <c r="Y39" s="122" t="s">
        <v>70</v>
      </c>
      <c r="Z39" s="122" t="s">
        <v>46</v>
      </c>
      <c r="AA39" s="122">
        <v>1</v>
      </c>
      <c r="AB39" s="124">
        <f>M39*I39</f>
        <v>26</v>
      </c>
      <c r="AD39" s="124">
        <f t="shared" ref="AD39" si="4">V39*I39</f>
        <v>25</v>
      </c>
    </row>
    <row r="40" spans="1:30" ht="76.5" customHeight="1" x14ac:dyDescent="0.25">
      <c r="A40" s="127">
        <v>30</v>
      </c>
      <c r="B40" s="56" t="s">
        <v>71</v>
      </c>
      <c r="C40" s="54" t="s">
        <v>53</v>
      </c>
      <c r="D40" s="54" t="s">
        <v>110</v>
      </c>
      <c r="E40" s="54" t="s">
        <v>73</v>
      </c>
      <c r="F40" s="51" t="s">
        <v>543</v>
      </c>
      <c r="G40" s="51" t="s">
        <v>544</v>
      </c>
      <c r="H40" s="54" t="s">
        <v>75</v>
      </c>
      <c r="I40" s="52">
        <v>1</v>
      </c>
      <c r="J40" s="54" t="s">
        <v>82</v>
      </c>
      <c r="K40" s="54"/>
      <c r="L40" s="54"/>
      <c r="M40" s="54">
        <v>136</v>
      </c>
      <c r="N40" s="54">
        <v>0</v>
      </c>
      <c r="O40" s="54">
        <v>0</v>
      </c>
      <c r="P40" s="54">
        <v>136</v>
      </c>
      <c r="Q40" s="54">
        <v>0</v>
      </c>
      <c r="R40" s="54">
        <v>0</v>
      </c>
      <c r="S40" s="54">
        <v>0</v>
      </c>
      <c r="T40" s="54">
        <v>136</v>
      </c>
      <c r="U40" s="54">
        <v>0</v>
      </c>
      <c r="V40" s="54">
        <v>105</v>
      </c>
      <c r="W40" s="54"/>
      <c r="X40" s="57"/>
      <c r="Y40" s="57"/>
      <c r="Z40" s="58"/>
      <c r="AA40" s="59">
        <v>1</v>
      </c>
    </row>
    <row r="41" spans="1:30" ht="76.5" customHeight="1" x14ac:dyDescent="0.25">
      <c r="A41" s="127">
        <v>31</v>
      </c>
      <c r="B41" s="127" t="s">
        <v>47</v>
      </c>
      <c r="C41" s="128" t="s">
        <v>53</v>
      </c>
      <c r="D41" s="128" t="s">
        <v>480</v>
      </c>
      <c r="E41" s="127" t="s">
        <v>42</v>
      </c>
      <c r="F41" s="128" t="s">
        <v>545</v>
      </c>
      <c r="G41" s="128" t="s">
        <v>546</v>
      </c>
      <c r="H41" s="128" t="s">
        <v>75</v>
      </c>
      <c r="I41" s="129">
        <v>12.833</v>
      </c>
      <c r="J41" s="128" t="s">
        <v>74</v>
      </c>
      <c r="K41" s="127"/>
      <c r="L41" s="127"/>
      <c r="M41" s="127">
        <v>18</v>
      </c>
      <c r="N41" s="127">
        <v>0</v>
      </c>
      <c r="O41" s="127">
        <v>0</v>
      </c>
      <c r="P41" s="127">
        <v>18</v>
      </c>
      <c r="Q41" s="127">
        <v>0</v>
      </c>
      <c r="R41" s="127">
        <v>0</v>
      </c>
      <c r="S41" s="127">
        <v>0</v>
      </c>
      <c r="T41" s="127">
        <v>18</v>
      </c>
      <c r="U41" s="127">
        <v>0</v>
      </c>
      <c r="V41" s="127">
        <v>29</v>
      </c>
      <c r="W41" s="127"/>
      <c r="X41" s="128"/>
      <c r="Y41" s="127"/>
      <c r="Z41" s="127"/>
      <c r="AA41" s="127">
        <v>1</v>
      </c>
    </row>
    <row r="42" spans="1:30" ht="76.5" customHeight="1" x14ac:dyDescent="0.25">
      <c r="A42" s="127">
        <v>32</v>
      </c>
      <c r="B42" s="127" t="s">
        <v>71</v>
      </c>
      <c r="C42" s="127" t="s">
        <v>53</v>
      </c>
      <c r="D42" s="127" t="s">
        <v>547</v>
      </c>
      <c r="E42" s="127">
        <v>0.38</v>
      </c>
      <c r="F42" s="128" t="s">
        <v>548</v>
      </c>
      <c r="G42" s="128" t="s">
        <v>549</v>
      </c>
      <c r="H42" s="127" t="s">
        <v>75</v>
      </c>
      <c r="I42" s="129">
        <v>1</v>
      </c>
      <c r="J42" s="127" t="s">
        <v>74</v>
      </c>
      <c r="K42" s="127"/>
      <c r="L42" s="127"/>
      <c r="M42" s="127">
        <v>6</v>
      </c>
      <c r="N42" s="127">
        <v>0</v>
      </c>
      <c r="O42" s="127">
        <v>0</v>
      </c>
      <c r="P42" s="127">
        <v>6</v>
      </c>
      <c r="Q42" s="127">
        <v>0</v>
      </c>
      <c r="R42" s="127">
        <v>0</v>
      </c>
      <c r="S42" s="127">
        <v>0</v>
      </c>
      <c r="T42" s="127">
        <v>6</v>
      </c>
      <c r="U42" s="127">
        <v>0</v>
      </c>
      <c r="V42" s="127">
        <v>6</v>
      </c>
      <c r="W42" s="127"/>
      <c r="X42" s="128"/>
      <c r="Y42" s="127"/>
      <c r="Z42" s="127"/>
      <c r="AA42" s="127">
        <v>1</v>
      </c>
    </row>
    <row r="43" spans="1:30" s="124" customFormat="1" ht="76.5" customHeight="1" x14ac:dyDescent="0.25">
      <c r="A43" s="122">
        <v>33</v>
      </c>
      <c r="B43" s="122" t="s">
        <v>71</v>
      </c>
      <c r="C43" s="122" t="s">
        <v>53</v>
      </c>
      <c r="D43" s="122" t="s">
        <v>271</v>
      </c>
      <c r="E43" s="122" t="s">
        <v>550</v>
      </c>
      <c r="F43" s="122" t="s">
        <v>551</v>
      </c>
      <c r="G43" s="122" t="s">
        <v>552</v>
      </c>
      <c r="H43" s="122" t="s">
        <v>45</v>
      </c>
      <c r="I43" s="122">
        <v>2.67</v>
      </c>
      <c r="J43" s="122" t="s">
        <v>74</v>
      </c>
      <c r="K43" s="122"/>
      <c r="L43" s="122"/>
      <c r="M43" s="122">
        <v>52</v>
      </c>
      <c r="N43" s="122">
        <v>0</v>
      </c>
      <c r="O43" s="122">
        <v>0</v>
      </c>
      <c r="P43" s="122">
        <v>52</v>
      </c>
      <c r="Q43" s="122">
        <v>0</v>
      </c>
      <c r="R43" s="122">
        <v>0</v>
      </c>
      <c r="S43" s="122">
        <v>0</v>
      </c>
      <c r="T43" s="122">
        <v>52</v>
      </c>
      <c r="U43" s="122">
        <v>0</v>
      </c>
      <c r="V43" s="122">
        <v>32</v>
      </c>
      <c r="W43" s="122"/>
      <c r="X43" s="123" t="s">
        <v>553</v>
      </c>
      <c r="Y43" s="122" t="s">
        <v>70</v>
      </c>
      <c r="Z43" s="122" t="s">
        <v>46</v>
      </c>
      <c r="AA43" s="122">
        <v>1</v>
      </c>
      <c r="AB43" s="124">
        <f>M43*I43</f>
        <v>138.84</v>
      </c>
      <c r="AD43" s="124">
        <f t="shared" ref="AD43:AD44" si="5">V43*I43</f>
        <v>85.44</v>
      </c>
    </row>
    <row r="44" spans="1:30" s="124" customFormat="1" ht="76.5" customHeight="1" x14ac:dyDescent="0.25">
      <c r="A44" s="122">
        <v>34</v>
      </c>
      <c r="B44" s="122" t="s">
        <v>71</v>
      </c>
      <c r="C44" s="122" t="s">
        <v>53</v>
      </c>
      <c r="D44" s="123" t="s">
        <v>461</v>
      </c>
      <c r="E44" s="122" t="s">
        <v>73</v>
      </c>
      <c r="F44" s="122" t="s">
        <v>554</v>
      </c>
      <c r="G44" s="123" t="s">
        <v>555</v>
      </c>
      <c r="H44" s="122" t="s">
        <v>45</v>
      </c>
      <c r="I44" s="132">
        <v>5.2</v>
      </c>
      <c r="J44" s="122" t="s">
        <v>74</v>
      </c>
      <c r="K44" s="122"/>
      <c r="L44" s="122"/>
      <c r="M44" s="122">
        <v>56</v>
      </c>
      <c r="N44" s="122">
        <v>0</v>
      </c>
      <c r="O44" s="122">
        <v>0</v>
      </c>
      <c r="P44" s="122">
        <v>56</v>
      </c>
      <c r="Q44" s="122">
        <v>0</v>
      </c>
      <c r="R44" s="122">
        <v>0</v>
      </c>
      <c r="S44" s="122">
        <v>0</v>
      </c>
      <c r="T44" s="122">
        <v>56</v>
      </c>
      <c r="U44" s="122">
        <v>0</v>
      </c>
      <c r="V44" s="122">
        <v>12</v>
      </c>
      <c r="W44" s="122"/>
      <c r="X44" s="123" t="s">
        <v>556</v>
      </c>
      <c r="Y44" s="122" t="s">
        <v>70</v>
      </c>
      <c r="Z44" s="122" t="s">
        <v>46</v>
      </c>
      <c r="AA44" s="122">
        <v>1</v>
      </c>
      <c r="AB44" s="124">
        <f>M44*I44</f>
        <v>291.2</v>
      </c>
      <c r="AD44" s="124">
        <f t="shared" si="5"/>
        <v>62.400000000000006</v>
      </c>
    </row>
    <row r="45" spans="1:30" ht="76.5" customHeight="1" x14ac:dyDescent="0.25">
      <c r="A45" s="127">
        <v>35</v>
      </c>
      <c r="B45" s="127" t="s">
        <v>71</v>
      </c>
      <c r="C45" s="127" t="s">
        <v>53</v>
      </c>
      <c r="D45" s="127" t="s">
        <v>557</v>
      </c>
      <c r="E45" s="127">
        <v>0.38</v>
      </c>
      <c r="F45" s="128" t="s">
        <v>558</v>
      </c>
      <c r="G45" s="128" t="s">
        <v>559</v>
      </c>
      <c r="H45" s="127" t="s">
        <v>75</v>
      </c>
      <c r="I45" s="129">
        <v>1</v>
      </c>
      <c r="J45" s="127" t="s">
        <v>74</v>
      </c>
      <c r="K45" s="127"/>
      <c r="L45" s="127"/>
      <c r="M45" s="127">
        <v>34</v>
      </c>
      <c r="N45" s="127">
        <v>0</v>
      </c>
      <c r="O45" s="127">
        <v>0</v>
      </c>
      <c r="P45" s="127">
        <v>34</v>
      </c>
      <c r="Q45" s="127">
        <v>0</v>
      </c>
      <c r="R45" s="127">
        <v>0</v>
      </c>
      <c r="S45" s="127">
        <v>0</v>
      </c>
      <c r="T45" s="127">
        <v>34</v>
      </c>
      <c r="U45" s="127">
        <v>0</v>
      </c>
      <c r="V45" s="127">
        <v>32</v>
      </c>
      <c r="W45" s="127"/>
      <c r="X45" s="128"/>
      <c r="Y45" s="127"/>
      <c r="Z45" s="127"/>
      <c r="AA45" s="127">
        <v>1</v>
      </c>
    </row>
    <row r="46" spans="1:30" ht="76.5" customHeight="1" x14ac:dyDescent="0.25">
      <c r="A46" s="127">
        <v>36</v>
      </c>
      <c r="B46" s="127" t="s">
        <v>71</v>
      </c>
      <c r="C46" s="127" t="s">
        <v>53</v>
      </c>
      <c r="D46" s="128" t="s">
        <v>461</v>
      </c>
      <c r="E46" s="127" t="s">
        <v>73</v>
      </c>
      <c r="F46" s="128" t="s">
        <v>560</v>
      </c>
      <c r="G46" s="128" t="s">
        <v>561</v>
      </c>
      <c r="H46" s="128" t="s">
        <v>75</v>
      </c>
      <c r="I46" s="129">
        <v>3</v>
      </c>
      <c r="J46" s="128" t="s">
        <v>74</v>
      </c>
      <c r="K46" s="127"/>
      <c r="L46" s="127"/>
      <c r="M46" s="127">
        <v>56</v>
      </c>
      <c r="N46" s="127">
        <v>0</v>
      </c>
      <c r="O46" s="127">
        <v>0</v>
      </c>
      <c r="P46" s="127">
        <v>56</v>
      </c>
      <c r="Q46" s="127">
        <v>0</v>
      </c>
      <c r="R46" s="127">
        <v>0</v>
      </c>
      <c r="S46" s="127">
        <v>0</v>
      </c>
      <c r="T46" s="127">
        <v>56</v>
      </c>
      <c r="U46" s="127">
        <v>0</v>
      </c>
      <c r="V46" s="127">
        <v>22</v>
      </c>
      <c r="W46" s="127"/>
      <c r="X46" s="60"/>
      <c r="Y46" s="127"/>
      <c r="Z46" s="127"/>
      <c r="AA46" s="127">
        <v>1</v>
      </c>
    </row>
    <row r="47" spans="1:30" ht="76.5" customHeight="1" x14ac:dyDescent="0.25">
      <c r="A47" s="127">
        <v>37</v>
      </c>
      <c r="B47" s="127" t="s">
        <v>71</v>
      </c>
      <c r="C47" s="127" t="s">
        <v>53</v>
      </c>
      <c r="D47" s="128" t="s">
        <v>461</v>
      </c>
      <c r="E47" s="127" t="s">
        <v>73</v>
      </c>
      <c r="F47" s="128" t="s">
        <v>562</v>
      </c>
      <c r="G47" s="128" t="s">
        <v>563</v>
      </c>
      <c r="H47" s="128" t="s">
        <v>75</v>
      </c>
      <c r="I47" s="129">
        <v>8</v>
      </c>
      <c r="J47" s="128" t="s">
        <v>74</v>
      </c>
      <c r="K47" s="127"/>
      <c r="L47" s="127"/>
      <c r="M47" s="127">
        <v>56</v>
      </c>
      <c r="N47" s="127">
        <v>0</v>
      </c>
      <c r="O47" s="127">
        <v>0</v>
      </c>
      <c r="P47" s="127">
        <v>56</v>
      </c>
      <c r="Q47" s="127">
        <v>0</v>
      </c>
      <c r="R47" s="127">
        <v>0</v>
      </c>
      <c r="S47" s="127">
        <v>0</v>
      </c>
      <c r="T47" s="127">
        <v>56</v>
      </c>
      <c r="U47" s="127">
        <v>0</v>
      </c>
      <c r="V47" s="127">
        <v>58</v>
      </c>
      <c r="W47" s="127"/>
      <c r="X47" s="60"/>
      <c r="Y47" s="127"/>
      <c r="Z47" s="127"/>
      <c r="AA47" s="127">
        <v>1</v>
      </c>
    </row>
    <row r="48" spans="1:30" ht="76.5" customHeight="1" x14ac:dyDescent="0.25">
      <c r="A48" s="127">
        <v>38</v>
      </c>
      <c r="B48" s="127" t="s">
        <v>47</v>
      </c>
      <c r="C48" s="127" t="s">
        <v>53</v>
      </c>
      <c r="D48" s="127" t="s">
        <v>333</v>
      </c>
      <c r="E48" s="127" t="s">
        <v>73</v>
      </c>
      <c r="F48" s="128" t="s">
        <v>564</v>
      </c>
      <c r="G48" s="128" t="s">
        <v>565</v>
      </c>
      <c r="H48" s="127" t="s">
        <v>45</v>
      </c>
      <c r="I48" s="129">
        <v>24</v>
      </c>
      <c r="J48" s="128" t="s">
        <v>74</v>
      </c>
      <c r="K48" s="127"/>
      <c r="L48" s="127"/>
      <c r="M48" s="127">
        <v>85</v>
      </c>
      <c r="N48" s="127">
        <v>0</v>
      </c>
      <c r="O48" s="127">
        <v>0</v>
      </c>
      <c r="P48" s="127">
        <v>85</v>
      </c>
      <c r="Q48" s="127">
        <v>0</v>
      </c>
      <c r="R48" s="127">
        <v>0</v>
      </c>
      <c r="S48" s="127">
        <v>0</v>
      </c>
      <c r="T48" s="127">
        <v>85</v>
      </c>
      <c r="U48" s="127">
        <v>0</v>
      </c>
      <c r="V48" s="127">
        <v>133</v>
      </c>
      <c r="W48" s="127"/>
      <c r="X48" s="128" t="s">
        <v>566</v>
      </c>
      <c r="Y48" s="127" t="s">
        <v>109</v>
      </c>
      <c r="Z48" s="127" t="s">
        <v>46</v>
      </c>
      <c r="AA48" s="127">
        <v>0</v>
      </c>
      <c r="AD48" s="113">
        <f t="shared" ref="AD48:AD49" si="6">V48*I48</f>
        <v>3192</v>
      </c>
    </row>
    <row r="49" spans="1:30" ht="76.5" customHeight="1" x14ac:dyDescent="0.25">
      <c r="A49" s="127">
        <v>39</v>
      </c>
      <c r="B49" s="127" t="s">
        <v>47</v>
      </c>
      <c r="C49" s="127" t="s">
        <v>53</v>
      </c>
      <c r="D49" s="127" t="s">
        <v>333</v>
      </c>
      <c r="E49" s="127" t="s">
        <v>73</v>
      </c>
      <c r="F49" s="127" t="s">
        <v>567</v>
      </c>
      <c r="G49" s="128" t="s">
        <v>568</v>
      </c>
      <c r="H49" s="127" t="s">
        <v>45</v>
      </c>
      <c r="I49" s="127">
        <v>7.6660000000000004</v>
      </c>
      <c r="J49" s="128" t="s">
        <v>74</v>
      </c>
      <c r="K49" s="127"/>
      <c r="L49" s="127"/>
      <c r="M49" s="127">
        <v>85</v>
      </c>
      <c r="N49" s="127">
        <v>0</v>
      </c>
      <c r="O49" s="127">
        <v>0</v>
      </c>
      <c r="P49" s="127">
        <v>85</v>
      </c>
      <c r="Q49" s="127">
        <v>0</v>
      </c>
      <c r="R49" s="127">
        <v>0</v>
      </c>
      <c r="S49" s="127">
        <v>0</v>
      </c>
      <c r="T49" s="127">
        <v>85</v>
      </c>
      <c r="U49" s="127">
        <v>0</v>
      </c>
      <c r="V49" s="127">
        <v>89</v>
      </c>
      <c r="W49" s="127"/>
      <c r="X49" s="128" t="s">
        <v>569</v>
      </c>
      <c r="Y49" s="127" t="s">
        <v>109</v>
      </c>
      <c r="Z49" s="127" t="s">
        <v>46</v>
      </c>
      <c r="AA49" s="127">
        <v>0</v>
      </c>
      <c r="AD49" s="113">
        <f t="shared" si="6"/>
        <v>682.274</v>
      </c>
    </row>
    <row r="50" spans="1:30" ht="76.5" customHeight="1" x14ac:dyDescent="0.25">
      <c r="A50" s="127">
        <v>40</v>
      </c>
      <c r="B50" s="127" t="s">
        <v>47</v>
      </c>
      <c r="C50" s="128" t="s">
        <v>53</v>
      </c>
      <c r="D50" s="128" t="s">
        <v>570</v>
      </c>
      <c r="E50" s="127" t="s">
        <v>42</v>
      </c>
      <c r="F50" s="128" t="s">
        <v>571</v>
      </c>
      <c r="G50" s="128" t="s">
        <v>572</v>
      </c>
      <c r="H50" s="128" t="s">
        <v>75</v>
      </c>
      <c r="I50" s="129">
        <v>6.5</v>
      </c>
      <c r="J50" s="128" t="s">
        <v>74</v>
      </c>
      <c r="K50" s="127"/>
      <c r="L50" s="127"/>
      <c r="M50" s="127">
        <v>16</v>
      </c>
      <c r="N50" s="127">
        <v>0</v>
      </c>
      <c r="O50" s="127">
        <v>0</v>
      </c>
      <c r="P50" s="127">
        <v>16</v>
      </c>
      <c r="Q50" s="127">
        <v>0</v>
      </c>
      <c r="R50" s="127">
        <v>0</v>
      </c>
      <c r="S50" s="127">
        <v>0</v>
      </c>
      <c r="T50" s="127">
        <v>16</v>
      </c>
      <c r="U50" s="127">
        <v>0</v>
      </c>
      <c r="V50" s="127">
        <v>29</v>
      </c>
      <c r="W50" s="127"/>
      <c r="X50" s="128"/>
      <c r="Y50" s="127"/>
      <c r="Z50" s="127"/>
      <c r="AA50" s="127">
        <v>1</v>
      </c>
    </row>
    <row r="51" spans="1:30" ht="76.5" customHeight="1" x14ac:dyDescent="0.25">
      <c r="A51" s="127">
        <v>41</v>
      </c>
      <c r="B51" s="127" t="s">
        <v>47</v>
      </c>
      <c r="C51" s="127" t="s">
        <v>53</v>
      </c>
      <c r="D51" s="127" t="s">
        <v>333</v>
      </c>
      <c r="E51" s="127" t="s">
        <v>73</v>
      </c>
      <c r="F51" s="127" t="s">
        <v>573</v>
      </c>
      <c r="G51" s="127" t="s">
        <v>574</v>
      </c>
      <c r="H51" s="127" t="s">
        <v>45</v>
      </c>
      <c r="I51" s="127">
        <v>2.4</v>
      </c>
      <c r="J51" s="128" t="s">
        <v>74</v>
      </c>
      <c r="K51" s="127"/>
      <c r="L51" s="127"/>
      <c r="M51" s="127">
        <v>85</v>
      </c>
      <c r="N51" s="127">
        <v>0</v>
      </c>
      <c r="O51" s="127">
        <v>0</v>
      </c>
      <c r="P51" s="127">
        <v>85</v>
      </c>
      <c r="Q51" s="127">
        <v>0</v>
      </c>
      <c r="R51" s="127">
        <v>0</v>
      </c>
      <c r="S51" s="127">
        <v>0</v>
      </c>
      <c r="T51" s="127">
        <v>85</v>
      </c>
      <c r="U51" s="127">
        <v>0</v>
      </c>
      <c r="V51" s="127">
        <v>22</v>
      </c>
      <c r="W51" s="127"/>
      <c r="X51" s="128" t="s">
        <v>575</v>
      </c>
      <c r="Y51" s="127" t="s">
        <v>109</v>
      </c>
      <c r="Z51" s="127" t="s">
        <v>46</v>
      </c>
      <c r="AA51" s="127">
        <v>0</v>
      </c>
      <c r="AD51" s="113">
        <f t="shared" ref="AD51" si="7">V51*I51</f>
        <v>52.8</v>
      </c>
    </row>
    <row r="52" spans="1:30" ht="76.5" customHeight="1" x14ac:dyDescent="0.25">
      <c r="A52" s="127">
        <v>42</v>
      </c>
      <c r="B52" s="127" t="s">
        <v>71</v>
      </c>
      <c r="C52" s="127" t="s">
        <v>53</v>
      </c>
      <c r="D52" s="127" t="s">
        <v>576</v>
      </c>
      <c r="E52" s="127">
        <v>0.38</v>
      </c>
      <c r="F52" s="128" t="s">
        <v>577</v>
      </c>
      <c r="G52" s="128" t="s">
        <v>578</v>
      </c>
      <c r="H52" s="127" t="s">
        <v>75</v>
      </c>
      <c r="I52" s="129">
        <v>2</v>
      </c>
      <c r="J52" s="127" t="s">
        <v>74</v>
      </c>
      <c r="K52" s="127"/>
      <c r="L52" s="127"/>
      <c r="M52" s="127">
        <v>14</v>
      </c>
      <c r="N52" s="127">
        <v>0</v>
      </c>
      <c r="O52" s="127">
        <v>0</v>
      </c>
      <c r="P52" s="127">
        <v>14</v>
      </c>
      <c r="Q52" s="127">
        <v>0</v>
      </c>
      <c r="R52" s="127">
        <v>0</v>
      </c>
      <c r="S52" s="127">
        <v>0</v>
      </c>
      <c r="T52" s="127">
        <v>14</v>
      </c>
      <c r="U52" s="127">
        <v>0</v>
      </c>
      <c r="V52" s="127">
        <v>14</v>
      </c>
      <c r="W52" s="127"/>
      <c r="X52" s="128"/>
      <c r="Y52" s="127"/>
      <c r="Z52" s="127"/>
      <c r="AA52" s="127">
        <v>1</v>
      </c>
    </row>
    <row r="53" spans="1:30" ht="81.75" customHeight="1" x14ac:dyDescent="0.25">
      <c r="A53" s="127">
        <v>43</v>
      </c>
      <c r="B53" s="127" t="s">
        <v>71</v>
      </c>
      <c r="C53" s="127" t="s">
        <v>53</v>
      </c>
      <c r="D53" s="127" t="s">
        <v>72</v>
      </c>
      <c r="E53" s="127" t="s">
        <v>73</v>
      </c>
      <c r="F53" s="127" t="s">
        <v>579</v>
      </c>
      <c r="G53" s="127" t="s">
        <v>580</v>
      </c>
      <c r="H53" s="127" t="s">
        <v>45</v>
      </c>
      <c r="I53" s="127">
        <v>0.5</v>
      </c>
      <c r="J53" s="128" t="s">
        <v>74</v>
      </c>
      <c r="K53" s="127"/>
      <c r="L53" s="127"/>
      <c r="M53" s="127">
        <v>165</v>
      </c>
      <c r="N53" s="127">
        <v>0</v>
      </c>
      <c r="O53" s="127">
        <v>0</v>
      </c>
      <c r="P53" s="127">
        <v>165</v>
      </c>
      <c r="Q53" s="127">
        <v>0</v>
      </c>
      <c r="R53" s="127">
        <v>0</v>
      </c>
      <c r="S53" s="127">
        <v>0</v>
      </c>
      <c r="T53" s="127">
        <v>165</v>
      </c>
      <c r="U53" s="127">
        <v>0</v>
      </c>
      <c r="V53" s="127">
        <v>33</v>
      </c>
      <c r="W53" s="127"/>
      <c r="X53" s="128" t="s">
        <v>581</v>
      </c>
      <c r="Y53" s="127" t="s">
        <v>109</v>
      </c>
      <c r="Z53" s="127" t="s">
        <v>46</v>
      </c>
      <c r="AA53" s="127">
        <v>0</v>
      </c>
      <c r="AD53" s="113">
        <f t="shared" ref="AD53:AD57" si="8">V53*I53</f>
        <v>16.5</v>
      </c>
    </row>
    <row r="54" spans="1:30" ht="81.75" customHeight="1" x14ac:dyDescent="0.25">
      <c r="A54" s="127">
        <v>44</v>
      </c>
      <c r="B54" s="127" t="s">
        <v>71</v>
      </c>
      <c r="C54" s="127" t="s">
        <v>53</v>
      </c>
      <c r="D54" s="127" t="s">
        <v>72</v>
      </c>
      <c r="E54" s="127" t="s">
        <v>73</v>
      </c>
      <c r="F54" s="128" t="s">
        <v>582</v>
      </c>
      <c r="G54" s="128" t="s">
        <v>583</v>
      </c>
      <c r="H54" s="127" t="s">
        <v>45</v>
      </c>
      <c r="I54" s="127">
        <v>0.66600000000000004</v>
      </c>
      <c r="J54" s="128" t="s">
        <v>74</v>
      </c>
      <c r="K54" s="127"/>
      <c r="L54" s="127"/>
      <c r="M54" s="127">
        <v>165</v>
      </c>
      <c r="N54" s="127">
        <v>0</v>
      </c>
      <c r="O54" s="127">
        <v>0</v>
      </c>
      <c r="P54" s="127">
        <v>165</v>
      </c>
      <c r="Q54" s="127">
        <v>0</v>
      </c>
      <c r="R54" s="127">
        <v>0</v>
      </c>
      <c r="S54" s="127">
        <v>0</v>
      </c>
      <c r="T54" s="127">
        <v>165</v>
      </c>
      <c r="U54" s="127">
        <v>0</v>
      </c>
      <c r="V54" s="127">
        <v>23</v>
      </c>
      <c r="W54" s="127"/>
      <c r="X54" s="128" t="s">
        <v>584</v>
      </c>
      <c r="Y54" s="127" t="s">
        <v>109</v>
      </c>
      <c r="Z54" s="127" t="s">
        <v>46</v>
      </c>
      <c r="AA54" s="127">
        <v>0</v>
      </c>
      <c r="AD54" s="113">
        <f t="shared" si="8"/>
        <v>15.318000000000001</v>
      </c>
    </row>
    <row r="55" spans="1:30" ht="81.75" customHeight="1" x14ac:dyDescent="0.25">
      <c r="A55" s="127">
        <v>45</v>
      </c>
      <c r="B55" s="127" t="s">
        <v>71</v>
      </c>
      <c r="C55" s="127" t="s">
        <v>53</v>
      </c>
      <c r="D55" s="127" t="s">
        <v>72</v>
      </c>
      <c r="E55" s="127" t="s">
        <v>73</v>
      </c>
      <c r="F55" s="128" t="s">
        <v>585</v>
      </c>
      <c r="G55" s="128" t="s">
        <v>586</v>
      </c>
      <c r="H55" s="127" t="s">
        <v>45</v>
      </c>
      <c r="I55" s="127">
        <v>11.75</v>
      </c>
      <c r="J55" s="128" t="s">
        <v>74</v>
      </c>
      <c r="K55" s="127"/>
      <c r="L55" s="127"/>
      <c r="M55" s="127">
        <v>165</v>
      </c>
      <c r="N55" s="127">
        <v>0</v>
      </c>
      <c r="O55" s="127">
        <v>0</v>
      </c>
      <c r="P55" s="127">
        <v>165</v>
      </c>
      <c r="Q55" s="127">
        <v>0</v>
      </c>
      <c r="R55" s="127">
        <v>0</v>
      </c>
      <c r="S55" s="127">
        <v>0</v>
      </c>
      <c r="T55" s="127">
        <v>165</v>
      </c>
      <c r="U55" s="127">
        <v>0</v>
      </c>
      <c r="V55" s="127">
        <v>33</v>
      </c>
      <c r="W55" s="127"/>
      <c r="X55" s="128" t="s">
        <v>587</v>
      </c>
      <c r="Y55" s="127" t="s">
        <v>109</v>
      </c>
      <c r="Z55" s="127" t="s">
        <v>46</v>
      </c>
      <c r="AA55" s="127">
        <v>0</v>
      </c>
      <c r="AD55" s="113">
        <f t="shared" si="8"/>
        <v>387.75</v>
      </c>
    </row>
    <row r="56" spans="1:30" ht="79.5" customHeight="1" x14ac:dyDescent="0.25">
      <c r="A56" s="127">
        <v>46</v>
      </c>
      <c r="B56" s="127" t="s">
        <v>47</v>
      </c>
      <c r="C56" s="127" t="s">
        <v>53</v>
      </c>
      <c r="D56" s="127" t="s">
        <v>88</v>
      </c>
      <c r="E56" s="127" t="s">
        <v>73</v>
      </c>
      <c r="F56" s="127" t="s">
        <v>588</v>
      </c>
      <c r="G56" s="128" t="s">
        <v>589</v>
      </c>
      <c r="H56" s="127" t="s">
        <v>45</v>
      </c>
      <c r="I56" s="127">
        <v>3.5830000000000002</v>
      </c>
      <c r="J56" s="128" t="s">
        <v>74</v>
      </c>
      <c r="K56" s="127"/>
      <c r="L56" s="127"/>
      <c r="M56" s="127">
        <v>45</v>
      </c>
      <c r="N56" s="127">
        <v>0</v>
      </c>
      <c r="O56" s="127">
        <v>0</v>
      </c>
      <c r="P56" s="127">
        <v>45</v>
      </c>
      <c r="Q56" s="127">
        <v>0</v>
      </c>
      <c r="R56" s="127">
        <v>0</v>
      </c>
      <c r="S56" s="127">
        <v>0</v>
      </c>
      <c r="T56" s="127">
        <v>45</v>
      </c>
      <c r="U56" s="127">
        <v>0</v>
      </c>
      <c r="V56" s="127">
        <v>15</v>
      </c>
      <c r="W56" s="127"/>
      <c r="X56" s="128" t="s">
        <v>590</v>
      </c>
      <c r="Y56" s="127" t="s">
        <v>109</v>
      </c>
      <c r="Z56" s="127" t="s">
        <v>46</v>
      </c>
      <c r="AA56" s="127">
        <v>0</v>
      </c>
      <c r="AD56" s="113">
        <f t="shared" si="8"/>
        <v>53.745000000000005</v>
      </c>
    </row>
    <row r="57" spans="1:30" s="140" customFormat="1" ht="82.5" customHeight="1" x14ac:dyDescent="0.25">
      <c r="A57" s="127">
        <v>47</v>
      </c>
      <c r="B57" s="127" t="s">
        <v>47</v>
      </c>
      <c r="C57" s="127" t="s">
        <v>53</v>
      </c>
      <c r="D57" s="127" t="s">
        <v>299</v>
      </c>
      <c r="E57" s="127" t="s">
        <v>42</v>
      </c>
      <c r="F57" s="127" t="s">
        <v>591</v>
      </c>
      <c r="G57" s="128" t="s">
        <v>592</v>
      </c>
      <c r="H57" s="127" t="s">
        <v>45</v>
      </c>
      <c r="I57" s="127">
        <v>2.5830000000000002</v>
      </c>
      <c r="J57" s="128" t="s">
        <v>74</v>
      </c>
      <c r="K57" s="127"/>
      <c r="L57" s="127"/>
      <c r="M57" s="127">
        <v>82</v>
      </c>
      <c r="N57" s="127">
        <v>0</v>
      </c>
      <c r="O57" s="127">
        <v>0</v>
      </c>
      <c r="P57" s="127">
        <v>82</v>
      </c>
      <c r="Q57" s="127">
        <v>0</v>
      </c>
      <c r="R57" s="127">
        <v>0</v>
      </c>
      <c r="S57" s="127">
        <v>0</v>
      </c>
      <c r="T57" s="127">
        <v>82</v>
      </c>
      <c r="U57" s="127">
        <v>0</v>
      </c>
      <c r="V57" s="127">
        <v>22</v>
      </c>
      <c r="W57" s="127"/>
      <c r="X57" s="128" t="s">
        <v>593</v>
      </c>
      <c r="Y57" s="127" t="s">
        <v>109</v>
      </c>
      <c r="Z57" s="127" t="s">
        <v>46</v>
      </c>
      <c r="AA57" s="127">
        <v>0</v>
      </c>
      <c r="AB57" s="130"/>
      <c r="AC57" s="130"/>
      <c r="AD57" s="113">
        <f t="shared" si="8"/>
        <v>56.826000000000008</v>
      </c>
    </row>
    <row r="58" spans="1:30" s="140" customFormat="1" ht="82.5" customHeight="1" x14ac:dyDescent="0.25">
      <c r="A58" s="127">
        <v>48</v>
      </c>
      <c r="B58" s="50" t="s">
        <v>71</v>
      </c>
      <c r="C58" s="51" t="s">
        <v>53</v>
      </c>
      <c r="D58" s="51" t="s">
        <v>514</v>
      </c>
      <c r="E58" s="51" t="s">
        <v>73</v>
      </c>
      <c r="F58" s="51" t="s">
        <v>595</v>
      </c>
      <c r="G58" s="51" t="s">
        <v>609</v>
      </c>
      <c r="H58" s="51" t="s">
        <v>75</v>
      </c>
      <c r="I58" s="52">
        <v>2</v>
      </c>
      <c r="J58" s="51" t="s">
        <v>82</v>
      </c>
      <c r="K58" s="51"/>
      <c r="L58" s="51"/>
      <c r="M58" s="51">
        <v>92</v>
      </c>
      <c r="N58" s="51">
        <v>0</v>
      </c>
      <c r="O58" s="51">
        <v>0</v>
      </c>
      <c r="P58" s="51">
        <v>92</v>
      </c>
      <c r="Q58" s="51">
        <v>0</v>
      </c>
      <c r="R58" s="51">
        <v>0</v>
      </c>
      <c r="S58" s="51">
        <v>0</v>
      </c>
      <c r="T58" s="51">
        <v>92</v>
      </c>
      <c r="U58" s="51">
        <v>0</v>
      </c>
      <c r="V58" s="51">
        <v>12</v>
      </c>
      <c r="W58" s="51"/>
      <c r="X58" s="53"/>
      <c r="Y58" s="53"/>
      <c r="Z58" s="53"/>
      <c r="AA58" s="53">
        <v>1</v>
      </c>
      <c r="AB58" s="130"/>
      <c r="AC58" s="130"/>
    </row>
    <row r="59" spans="1:30" s="140" customFormat="1" ht="81.75" customHeight="1" x14ac:dyDescent="0.25">
      <c r="A59" s="127">
        <v>49</v>
      </c>
      <c r="B59" s="127" t="s">
        <v>71</v>
      </c>
      <c r="C59" s="127" t="s">
        <v>53</v>
      </c>
      <c r="D59" s="127" t="s">
        <v>594</v>
      </c>
      <c r="E59" s="127">
        <v>0.38</v>
      </c>
      <c r="F59" s="128" t="s">
        <v>595</v>
      </c>
      <c r="G59" s="128" t="s">
        <v>596</v>
      </c>
      <c r="H59" s="127" t="s">
        <v>75</v>
      </c>
      <c r="I59" s="129">
        <v>1.333</v>
      </c>
      <c r="J59" s="127" t="s">
        <v>74</v>
      </c>
      <c r="K59" s="127"/>
      <c r="L59" s="127"/>
      <c r="M59" s="127">
        <v>12</v>
      </c>
      <c r="N59" s="127">
        <v>0</v>
      </c>
      <c r="O59" s="127">
        <v>0</v>
      </c>
      <c r="P59" s="127">
        <v>12</v>
      </c>
      <c r="Q59" s="127">
        <v>0</v>
      </c>
      <c r="R59" s="127">
        <v>0</v>
      </c>
      <c r="S59" s="127">
        <v>0</v>
      </c>
      <c r="T59" s="127">
        <v>12</v>
      </c>
      <c r="U59" s="127">
        <v>0</v>
      </c>
      <c r="V59" s="127">
        <v>24</v>
      </c>
      <c r="W59" s="127"/>
      <c r="X59" s="128"/>
      <c r="Y59" s="127"/>
      <c r="Z59" s="127"/>
      <c r="AA59" s="127">
        <v>1</v>
      </c>
      <c r="AB59" s="130"/>
      <c r="AC59" s="130"/>
    </row>
    <row r="60" spans="1:30" s="140" customFormat="1" ht="77.25" customHeight="1" x14ac:dyDescent="0.25">
      <c r="A60" s="127">
        <v>50</v>
      </c>
      <c r="B60" s="127" t="s">
        <v>71</v>
      </c>
      <c r="C60" s="127" t="s">
        <v>53</v>
      </c>
      <c r="D60" s="127" t="s">
        <v>597</v>
      </c>
      <c r="E60" s="127">
        <v>0.38</v>
      </c>
      <c r="F60" s="128" t="s">
        <v>598</v>
      </c>
      <c r="G60" s="128" t="s">
        <v>610</v>
      </c>
      <c r="H60" s="127" t="s">
        <v>75</v>
      </c>
      <c r="I60" s="129">
        <v>2.3330000000000002</v>
      </c>
      <c r="J60" s="127" t="s">
        <v>74</v>
      </c>
      <c r="K60" s="127"/>
      <c r="L60" s="127"/>
      <c r="M60" s="127">
        <v>6</v>
      </c>
      <c r="N60" s="127">
        <v>0</v>
      </c>
      <c r="O60" s="127">
        <v>0</v>
      </c>
      <c r="P60" s="127">
        <v>6</v>
      </c>
      <c r="Q60" s="127">
        <v>0</v>
      </c>
      <c r="R60" s="127">
        <v>0</v>
      </c>
      <c r="S60" s="127">
        <v>0</v>
      </c>
      <c r="T60" s="127">
        <v>6</v>
      </c>
      <c r="U60" s="127">
        <v>0</v>
      </c>
      <c r="V60" s="127">
        <v>12</v>
      </c>
      <c r="W60" s="127"/>
      <c r="X60" s="128"/>
      <c r="Y60" s="127"/>
      <c r="Z60" s="127"/>
      <c r="AA60" s="127">
        <v>1</v>
      </c>
      <c r="AB60" s="130"/>
      <c r="AC60" s="130"/>
    </row>
    <row r="61" spans="1:30" s="140" customFormat="1" ht="77.25" customHeight="1" x14ac:dyDescent="0.25">
      <c r="A61" s="127">
        <v>51</v>
      </c>
      <c r="B61" s="127" t="s">
        <v>71</v>
      </c>
      <c r="C61" s="127" t="s">
        <v>53</v>
      </c>
      <c r="D61" s="127" t="s">
        <v>599</v>
      </c>
      <c r="E61" s="127">
        <v>0.38</v>
      </c>
      <c r="F61" s="128" t="s">
        <v>600</v>
      </c>
      <c r="G61" s="128" t="s">
        <v>601</v>
      </c>
      <c r="H61" s="127" t="s">
        <v>75</v>
      </c>
      <c r="I61" s="129">
        <v>2</v>
      </c>
      <c r="J61" s="127" t="s">
        <v>74</v>
      </c>
      <c r="K61" s="127"/>
      <c r="L61" s="127"/>
      <c r="M61" s="127">
        <v>9</v>
      </c>
      <c r="N61" s="127">
        <v>0</v>
      </c>
      <c r="O61" s="127">
        <v>0</v>
      </c>
      <c r="P61" s="127">
        <v>9</v>
      </c>
      <c r="Q61" s="127">
        <v>0</v>
      </c>
      <c r="R61" s="127">
        <v>0</v>
      </c>
      <c r="S61" s="127">
        <v>0</v>
      </c>
      <c r="T61" s="127">
        <v>9</v>
      </c>
      <c r="U61" s="127">
        <v>0</v>
      </c>
      <c r="V61" s="127">
        <v>12</v>
      </c>
      <c r="W61" s="127"/>
      <c r="X61" s="128"/>
      <c r="Y61" s="127"/>
      <c r="Z61" s="127"/>
      <c r="AA61" s="127">
        <v>1</v>
      </c>
      <c r="AB61" s="130"/>
      <c r="AC61" s="130"/>
    </row>
    <row r="62" spans="1:30" s="140" customFormat="1" ht="20.25" customHeight="1" x14ac:dyDescent="0.25">
      <c r="D62" s="140" t="s">
        <v>191</v>
      </c>
      <c r="F62" s="140">
        <v>10594</v>
      </c>
      <c r="M62" s="140">
        <f>M44+M43+M39+M29+M19+M13+M12+M11</f>
        <v>1736</v>
      </c>
      <c r="AB62" s="130">
        <f>SUM(AB11:AB61)</f>
        <v>3114.64</v>
      </c>
      <c r="AC62" s="130"/>
    </row>
    <row r="63" spans="1:30" s="140" customFormat="1" ht="18" customHeight="1" x14ac:dyDescent="0.25">
      <c r="D63" s="140" t="s">
        <v>604</v>
      </c>
      <c r="L63" s="140" t="s">
        <v>605</v>
      </c>
      <c r="M63" s="140">
        <f>M62/F62</f>
        <v>0.16386633943741741</v>
      </c>
      <c r="AA63" s="140" t="s">
        <v>606</v>
      </c>
      <c r="AB63" s="130">
        <f>AB62/F62</f>
        <v>0.29400037757221065</v>
      </c>
      <c r="AC63" s="130"/>
    </row>
    <row r="64" spans="1:30" s="140" customFormat="1" x14ac:dyDescent="0.25">
      <c r="D64" s="140" t="s">
        <v>602</v>
      </c>
      <c r="M64" s="140">
        <f>M62+Июнь!M62+Май!M42+Апрель!M25+Март!M27+Февраль!M15+Январь!M18</f>
        <v>2759</v>
      </c>
      <c r="AB64" s="130">
        <f>AB62+Июнь!AB62+Май!AB42+Апрель!AB25+Март!AB27+Февраль!AB15+Январь!AB18</f>
        <v>6080.0110000000004</v>
      </c>
      <c r="AC64" s="130"/>
    </row>
    <row r="65" spans="4:29" s="140" customFormat="1" x14ac:dyDescent="0.25">
      <c r="D65" s="140" t="s">
        <v>603</v>
      </c>
      <c r="L65" s="140" t="s">
        <v>605</v>
      </c>
      <c r="M65" s="140">
        <f>M64/F62</f>
        <v>0.26043043232018126</v>
      </c>
      <c r="AA65" s="140" t="s">
        <v>606</v>
      </c>
      <c r="AB65" s="130">
        <f>AB64/F62</f>
        <v>0.57391079856522564</v>
      </c>
      <c r="AC65" s="130"/>
    </row>
    <row r="66" spans="4:29" s="140" customFormat="1" x14ac:dyDescent="0.25">
      <c r="AB66" s="130"/>
      <c r="AC66" s="130"/>
    </row>
    <row r="67" spans="4:29" s="140" customFormat="1" x14ac:dyDescent="0.25">
      <c r="AB67" s="130"/>
      <c r="AC67" s="130"/>
    </row>
    <row r="68" spans="4:29" s="140" customFormat="1" x14ac:dyDescent="0.25">
      <c r="AB68" s="130"/>
      <c r="AC68" s="130"/>
    </row>
    <row r="69" spans="4:29" s="140" customFormat="1" x14ac:dyDescent="0.25">
      <c r="AB69" s="130">
        <f>AB62+Июнь!AB69</f>
        <v>6080.0110000000004</v>
      </c>
      <c r="AC69" s="130"/>
    </row>
    <row r="70" spans="4:29" s="140" customFormat="1" x14ac:dyDescent="0.25">
      <c r="M70" s="140">
        <f>M62+Июнь!M69</f>
        <v>2759</v>
      </c>
      <c r="AB70" s="130"/>
      <c r="AC70" s="130"/>
    </row>
    <row r="71" spans="4:29" s="140" customFormat="1" x14ac:dyDescent="0.25">
      <c r="AB71" s="130"/>
      <c r="AC71" s="130"/>
    </row>
    <row r="72" spans="4:29" s="140" customFormat="1" x14ac:dyDescent="0.25">
      <c r="AB72" s="130"/>
      <c r="AC72" s="130"/>
    </row>
    <row r="73" spans="4:29" s="140" customFormat="1" x14ac:dyDescent="0.25">
      <c r="AB73" s="130"/>
      <c r="AC73" s="130"/>
    </row>
    <row r="74" spans="4:29" s="140" customFormat="1" x14ac:dyDescent="0.25">
      <c r="AB74" s="130"/>
      <c r="AC74" s="130"/>
    </row>
    <row r="75" spans="4:29" s="140" customFormat="1" x14ac:dyDescent="0.25">
      <c r="AB75" s="130"/>
      <c r="AC75" s="130"/>
    </row>
    <row r="76" spans="4:29" s="140" customFormat="1" x14ac:dyDescent="0.25">
      <c r="AB76" s="130"/>
      <c r="AC76" s="130"/>
    </row>
    <row r="77" spans="4:29" s="140" customFormat="1" x14ac:dyDescent="0.25">
      <c r="AB77" s="130"/>
      <c r="AC77" s="130"/>
    </row>
    <row r="78" spans="4:29" s="140" customFormat="1" ht="82.5" customHeight="1" x14ac:dyDescent="0.25">
      <c r="AB78" s="130"/>
      <c r="AC78" s="130"/>
    </row>
    <row r="79" spans="4:29" s="140" customFormat="1" x14ac:dyDescent="0.25"/>
    <row r="80" spans="4:29" s="140" customFormat="1" x14ac:dyDescent="0.25"/>
    <row r="81" s="140" customFormat="1" x14ac:dyDescent="0.25"/>
    <row r="82" s="140" customFormat="1" x14ac:dyDescent="0.25"/>
    <row r="83" s="140" customFormat="1" x14ac:dyDescent="0.25"/>
    <row r="84" s="140" customFormat="1" x14ac:dyDescent="0.25"/>
    <row r="85" s="140" customFormat="1" x14ac:dyDescent="0.25"/>
    <row r="86" s="140" customFormat="1" x14ac:dyDescent="0.25"/>
    <row r="87" s="140" customFormat="1" x14ac:dyDescent="0.25"/>
    <row r="88" s="140" customFormat="1" x14ac:dyDescent="0.25"/>
    <row r="89" s="140" customFormat="1" x14ac:dyDescent="0.25"/>
    <row r="90" s="140" customFormat="1" x14ac:dyDescent="0.25"/>
    <row r="91" s="140" customFormat="1" x14ac:dyDescent="0.25"/>
    <row r="92" s="140" customFormat="1" x14ac:dyDescent="0.25"/>
    <row r="93" s="140" customFormat="1" x14ac:dyDescent="0.25"/>
    <row r="94" s="140" customFormat="1" x14ac:dyDescent="0.25"/>
    <row r="95" s="140" customFormat="1" x14ac:dyDescent="0.25"/>
    <row r="96" s="140" customFormat="1" x14ac:dyDescent="0.25"/>
    <row r="97" s="140" customFormat="1" x14ac:dyDescent="0.25"/>
    <row r="98" s="140" customFormat="1" x14ac:dyDescent="0.25"/>
    <row r="99" s="140" customFormat="1" x14ac:dyDescent="0.25"/>
    <row r="100" s="140" customFormat="1" x14ac:dyDescent="0.25"/>
    <row r="101" s="140" customFormat="1" x14ac:dyDescent="0.25"/>
    <row r="102" s="140" customFormat="1" x14ac:dyDescent="0.25"/>
    <row r="103" s="140" customFormat="1" x14ac:dyDescent="0.25"/>
    <row r="104" s="140" customFormat="1" x14ac:dyDescent="0.25"/>
    <row r="105" s="140" customFormat="1" x14ac:dyDescent="0.25"/>
    <row r="106" s="140" customFormat="1" x14ac:dyDescent="0.25"/>
    <row r="107" s="140" customFormat="1" x14ac:dyDescent="0.25"/>
    <row r="108" s="140" customFormat="1" x14ac:dyDescent="0.25"/>
    <row r="109" s="140" customFormat="1" x14ac:dyDescent="0.25"/>
    <row r="110" s="140" customFormat="1" x14ac:dyDescent="0.25"/>
    <row r="111" s="140" customFormat="1" x14ac:dyDescent="0.25"/>
    <row r="112" s="140" customFormat="1" x14ac:dyDescent="0.25"/>
    <row r="113" s="140" customFormat="1" x14ac:dyDescent="0.25"/>
    <row r="114" s="140" customFormat="1" x14ac:dyDescent="0.25"/>
    <row r="115" s="140" customFormat="1" x14ac:dyDescent="0.25"/>
    <row r="116" s="140" customFormat="1" x14ac:dyDescent="0.25"/>
    <row r="117" s="140" customFormat="1" x14ac:dyDescent="0.25"/>
    <row r="118" s="140" customFormat="1" x14ac:dyDescent="0.25"/>
    <row r="119" s="140" customFormat="1" x14ac:dyDescent="0.25"/>
    <row r="120" s="140" customFormat="1" x14ac:dyDescent="0.25"/>
    <row r="121" s="140" customFormat="1" x14ac:dyDescent="0.25"/>
    <row r="122" s="140" customFormat="1" x14ac:dyDescent="0.25"/>
    <row r="123" s="140" customFormat="1" x14ac:dyDescent="0.25"/>
    <row r="124" s="140" customFormat="1" x14ac:dyDescent="0.25"/>
    <row r="125" s="140" customFormat="1" x14ac:dyDescent="0.25"/>
    <row r="126" s="140" customFormat="1" x14ac:dyDescent="0.25"/>
    <row r="127" s="140" customFormat="1" x14ac:dyDescent="0.25"/>
    <row r="128" s="140" customFormat="1" x14ac:dyDescent="0.25"/>
    <row r="129" s="140" customFormat="1" x14ac:dyDescent="0.25"/>
    <row r="130" s="140" customFormat="1" x14ac:dyDescent="0.25"/>
    <row r="131" s="140" customFormat="1" x14ac:dyDescent="0.25"/>
    <row r="132" s="140" customFormat="1" x14ac:dyDescent="0.25"/>
    <row r="133" s="140" customFormat="1" x14ac:dyDescent="0.25"/>
    <row r="134" s="140" customFormat="1" x14ac:dyDescent="0.25"/>
    <row r="135" s="140" customFormat="1" x14ac:dyDescent="0.25"/>
    <row r="136" s="140" customFormat="1" x14ac:dyDescent="0.25"/>
    <row r="137" s="140" customFormat="1" x14ac:dyDescent="0.25"/>
    <row r="138" s="140" customFormat="1" x14ac:dyDescent="0.25"/>
    <row r="139" s="140" customFormat="1" x14ac:dyDescent="0.25"/>
    <row r="140" s="140" customFormat="1" x14ac:dyDescent="0.25"/>
    <row r="141" s="140" customFormat="1" x14ac:dyDescent="0.25"/>
    <row r="142" s="140" customFormat="1" x14ac:dyDescent="0.25"/>
    <row r="143" s="140" customFormat="1" x14ac:dyDescent="0.25"/>
    <row r="144" s="140" customFormat="1" x14ac:dyDescent="0.25"/>
    <row r="145" s="140" customFormat="1" x14ac:dyDescent="0.25"/>
    <row r="146" s="140" customFormat="1" x14ac:dyDescent="0.25"/>
    <row r="147" s="140" customFormat="1" x14ac:dyDescent="0.25"/>
    <row r="148" s="140" customFormat="1" x14ac:dyDescent="0.25"/>
    <row r="149" s="140" customFormat="1" x14ac:dyDescent="0.25"/>
    <row r="150" s="140" customFormat="1" x14ac:dyDescent="0.25"/>
    <row r="151" s="140" customFormat="1" x14ac:dyDescent="0.25"/>
    <row r="152" s="140" customFormat="1" x14ac:dyDescent="0.25"/>
    <row r="153" s="140" customFormat="1" x14ac:dyDescent="0.25"/>
    <row r="154" s="140" customFormat="1" x14ac:dyDescent="0.25"/>
    <row r="155" s="140" customFormat="1" x14ac:dyDescent="0.25"/>
    <row r="156" s="140" customFormat="1" x14ac:dyDescent="0.25"/>
    <row r="157" s="140" customFormat="1" x14ac:dyDescent="0.25"/>
    <row r="158" s="140" customFormat="1" x14ac:dyDescent="0.25"/>
    <row r="159" s="140" customFormat="1" x14ac:dyDescent="0.25"/>
    <row r="160" s="140" customFormat="1" x14ac:dyDescent="0.25"/>
    <row r="161" s="140" customFormat="1" x14ac:dyDescent="0.25"/>
    <row r="162" s="140" customFormat="1" x14ac:dyDescent="0.25"/>
    <row r="163" s="140" customFormat="1" x14ac:dyDescent="0.25"/>
    <row r="164" s="140" customFormat="1" x14ac:dyDescent="0.25"/>
    <row r="165" s="140" customFormat="1" x14ac:dyDescent="0.25"/>
    <row r="166" s="140" customFormat="1" x14ac:dyDescent="0.25"/>
    <row r="167" s="140" customFormat="1" x14ac:dyDescent="0.25"/>
    <row r="168" s="140" customFormat="1" x14ac:dyDescent="0.25"/>
    <row r="169" s="140" customFormat="1" x14ac:dyDescent="0.25"/>
    <row r="170" s="140" customFormat="1" x14ac:dyDescent="0.25"/>
    <row r="171" s="140" customFormat="1" x14ac:dyDescent="0.25"/>
    <row r="172" s="140" customFormat="1" x14ac:dyDescent="0.25"/>
    <row r="173" s="140" customFormat="1" x14ac:dyDescent="0.25"/>
    <row r="174" s="140" customFormat="1" x14ac:dyDescent="0.25"/>
    <row r="175" s="140" customFormat="1" x14ac:dyDescent="0.25"/>
    <row r="176" s="140" customFormat="1" x14ac:dyDescent="0.25"/>
    <row r="177" s="140" customFormat="1" x14ac:dyDescent="0.25"/>
    <row r="178" s="140" customFormat="1" x14ac:dyDescent="0.25"/>
    <row r="179" s="140" customFormat="1" x14ac:dyDescent="0.25"/>
    <row r="180" s="140" customFormat="1" x14ac:dyDescent="0.25"/>
    <row r="181" s="140" customFormat="1" x14ac:dyDescent="0.25"/>
    <row r="182" s="140" customFormat="1" x14ac:dyDescent="0.25"/>
    <row r="183" s="140" customFormat="1" x14ac:dyDescent="0.25"/>
    <row r="184" s="140" customFormat="1" x14ac:dyDescent="0.25"/>
    <row r="185" s="140" customFormat="1" x14ac:dyDescent="0.25"/>
    <row r="186" s="140" customFormat="1" x14ac:dyDescent="0.25"/>
    <row r="187" s="140" customFormat="1" x14ac:dyDescent="0.25"/>
    <row r="188" s="140" customFormat="1" x14ac:dyDescent="0.25"/>
    <row r="189" s="140" customFormat="1" x14ac:dyDescent="0.25"/>
    <row r="190" s="140" customFormat="1" x14ac:dyDescent="0.25"/>
    <row r="191" s="140" customFormat="1" x14ac:dyDescent="0.25"/>
    <row r="192" s="140" customFormat="1" x14ac:dyDescent="0.25"/>
    <row r="193" s="140" customFormat="1" x14ac:dyDescent="0.25"/>
    <row r="194" s="140" customFormat="1" x14ac:dyDescent="0.25"/>
    <row r="195" s="140" customFormat="1" x14ac:dyDescent="0.25"/>
    <row r="196" s="140" customFormat="1" x14ac:dyDescent="0.25"/>
    <row r="197" s="140" customFormat="1" x14ac:dyDescent="0.25"/>
    <row r="198" s="140" customFormat="1" x14ac:dyDescent="0.25"/>
    <row r="199" s="140" customFormat="1" x14ac:dyDescent="0.25"/>
    <row r="200" s="140" customFormat="1" x14ac:dyDescent="0.25"/>
    <row r="201" s="140" customFormat="1" x14ac:dyDescent="0.25"/>
    <row r="202" s="140" customFormat="1" x14ac:dyDescent="0.25"/>
    <row r="203" s="140" customFormat="1" x14ac:dyDescent="0.25"/>
    <row r="204" s="140" customFormat="1" x14ac:dyDescent="0.25"/>
    <row r="205" s="140" customFormat="1" x14ac:dyDescent="0.25"/>
    <row r="206" s="140" customFormat="1" x14ac:dyDescent="0.25"/>
    <row r="207" s="140" customFormat="1" x14ac:dyDescent="0.25"/>
    <row r="208" s="140" customFormat="1" x14ac:dyDescent="0.25"/>
    <row r="209" s="140" customFormat="1" x14ac:dyDescent="0.25"/>
    <row r="210" s="140" customFormat="1" x14ac:dyDescent="0.25"/>
    <row r="211" s="140" customFormat="1" x14ac:dyDescent="0.25"/>
    <row r="212" s="140" customFormat="1" x14ac:dyDescent="0.25"/>
    <row r="213" s="140" customFormat="1" x14ac:dyDescent="0.25"/>
    <row r="214" s="140" customFormat="1" x14ac:dyDescent="0.25"/>
    <row r="215" s="140" customFormat="1" x14ac:dyDescent="0.25"/>
    <row r="216" s="140" customFormat="1" x14ac:dyDescent="0.25"/>
    <row r="217" s="140" customFormat="1" x14ac:dyDescent="0.25"/>
    <row r="218" s="140" customFormat="1" x14ac:dyDescent="0.25"/>
    <row r="219" s="140" customFormat="1" x14ac:dyDescent="0.25"/>
    <row r="220" s="140" customFormat="1" x14ac:dyDescent="0.25"/>
    <row r="221" s="140" customFormat="1" x14ac:dyDescent="0.25"/>
    <row r="222" s="140" customFormat="1" x14ac:dyDescent="0.25"/>
    <row r="223" s="140" customFormat="1" x14ac:dyDescent="0.25"/>
    <row r="224" s="140" customFormat="1" x14ac:dyDescent="0.25"/>
    <row r="225" s="140" customFormat="1" x14ac:dyDescent="0.25"/>
    <row r="226" s="140" customFormat="1" x14ac:dyDescent="0.25"/>
    <row r="227" s="140" customFormat="1" x14ac:dyDescent="0.25"/>
    <row r="228" s="140" customFormat="1" x14ac:dyDescent="0.25"/>
    <row r="229" s="140" customFormat="1" x14ac:dyDescent="0.25"/>
    <row r="230" s="140" customFormat="1" x14ac:dyDescent="0.25"/>
    <row r="231" s="140" customFormat="1" x14ac:dyDescent="0.25"/>
    <row r="232" s="140" customFormat="1" x14ac:dyDescent="0.25"/>
    <row r="233" s="140" customFormat="1" x14ac:dyDescent="0.25"/>
    <row r="234" s="140" customFormat="1" x14ac:dyDescent="0.25"/>
    <row r="235" s="140" customFormat="1" x14ac:dyDescent="0.25"/>
    <row r="236" s="140" customFormat="1" x14ac:dyDescent="0.25"/>
    <row r="237" s="140" customFormat="1" x14ac:dyDescent="0.25"/>
    <row r="238" s="140" customFormat="1" x14ac:dyDescent="0.25"/>
    <row r="239" s="140" customFormat="1" x14ac:dyDescent="0.25"/>
    <row r="240" s="140" customFormat="1" x14ac:dyDescent="0.25"/>
    <row r="241" s="140" customFormat="1" x14ac:dyDescent="0.25"/>
    <row r="242" s="140" customFormat="1" x14ac:dyDescent="0.25"/>
    <row r="243" s="140" customFormat="1" x14ac:dyDescent="0.25"/>
    <row r="244" s="140" customFormat="1" x14ac:dyDescent="0.25"/>
    <row r="245" s="140" customFormat="1" x14ac:dyDescent="0.25"/>
    <row r="246" s="140" customFormat="1" x14ac:dyDescent="0.25"/>
    <row r="247" s="140" customFormat="1" x14ac:dyDescent="0.25"/>
    <row r="248" s="140" customFormat="1" x14ac:dyDescent="0.25"/>
    <row r="249" s="140" customFormat="1" x14ac:dyDescent="0.25"/>
    <row r="250" s="140" customFormat="1" x14ac:dyDescent="0.25"/>
    <row r="251" s="140" customFormat="1" x14ac:dyDescent="0.25"/>
    <row r="252" s="140" customFormat="1" x14ac:dyDescent="0.25"/>
    <row r="253" s="140" customFormat="1" x14ac:dyDescent="0.25"/>
    <row r="254" s="140" customFormat="1" x14ac:dyDescent="0.25"/>
    <row r="255" s="140" customFormat="1" x14ac:dyDescent="0.25"/>
    <row r="256" s="140" customFormat="1" x14ac:dyDescent="0.25"/>
    <row r="257" s="140" customFormat="1" x14ac:dyDescent="0.25"/>
    <row r="258" s="140" customFormat="1" x14ac:dyDescent="0.25"/>
    <row r="259" s="140" customFormat="1" x14ac:dyDescent="0.25"/>
    <row r="260" s="140" customFormat="1" x14ac:dyDescent="0.25"/>
    <row r="261" s="140" customFormat="1" x14ac:dyDescent="0.25"/>
    <row r="262" s="140" customFormat="1" x14ac:dyDescent="0.25"/>
    <row r="263" s="140" customFormat="1" x14ac:dyDescent="0.25"/>
    <row r="264" s="140" customFormat="1" x14ac:dyDescent="0.25"/>
    <row r="265" s="140" customFormat="1" x14ac:dyDescent="0.25"/>
    <row r="266" s="140" customFormat="1" x14ac:dyDescent="0.25"/>
    <row r="267" s="140" customFormat="1" x14ac:dyDescent="0.25"/>
    <row r="268" s="140" customFormat="1" x14ac:dyDescent="0.25"/>
    <row r="269" s="140" customFormat="1" x14ac:dyDescent="0.25"/>
    <row r="270" s="140" customFormat="1" x14ac:dyDescent="0.25"/>
    <row r="271" s="140" customFormat="1" x14ac:dyDescent="0.25"/>
    <row r="272" s="140" customFormat="1" x14ac:dyDescent="0.25"/>
    <row r="273" s="140" customFormat="1" x14ac:dyDescent="0.25"/>
    <row r="274" s="140" customFormat="1" x14ac:dyDescent="0.25"/>
    <row r="275" s="140" customFormat="1" x14ac:dyDescent="0.25"/>
    <row r="276" s="140" customFormat="1" x14ac:dyDescent="0.25"/>
    <row r="277" s="140" customFormat="1" x14ac:dyDescent="0.25"/>
    <row r="278" s="140" customFormat="1" x14ac:dyDescent="0.25"/>
    <row r="279" s="140" customFormat="1" x14ac:dyDescent="0.25"/>
    <row r="280" s="140" customFormat="1" x14ac:dyDescent="0.25"/>
    <row r="281" s="140" customFormat="1" x14ac:dyDescent="0.25"/>
    <row r="282" s="140" customFormat="1" x14ac:dyDescent="0.25"/>
    <row r="283" s="140" customFormat="1" x14ac:dyDescent="0.25"/>
    <row r="284" s="140" customFormat="1" x14ac:dyDescent="0.25"/>
    <row r="285" s="140" customFormat="1" x14ac:dyDescent="0.25"/>
    <row r="286" s="140" customFormat="1" x14ac:dyDescent="0.25"/>
    <row r="287" s="140" customFormat="1" x14ac:dyDescent="0.25"/>
    <row r="288" s="140" customFormat="1" x14ac:dyDescent="0.25"/>
    <row r="289" s="140" customFormat="1" x14ac:dyDescent="0.25"/>
    <row r="290" s="140" customFormat="1" x14ac:dyDescent="0.25"/>
    <row r="291" s="140" customFormat="1" x14ac:dyDescent="0.25"/>
    <row r="292" s="140" customFormat="1" x14ac:dyDescent="0.25"/>
    <row r="293" s="140" customFormat="1" x14ac:dyDescent="0.25"/>
    <row r="294" s="140" customFormat="1" x14ac:dyDescent="0.25"/>
    <row r="295" s="140" customFormat="1" x14ac:dyDescent="0.25"/>
    <row r="296" s="140" customFormat="1" x14ac:dyDescent="0.25"/>
    <row r="297" s="140" customFormat="1" x14ac:dyDescent="0.25"/>
    <row r="298" s="140" customFormat="1" x14ac:dyDescent="0.25"/>
    <row r="299" s="140" customFormat="1" x14ac:dyDescent="0.25"/>
    <row r="300" s="140" customFormat="1" x14ac:dyDescent="0.25"/>
    <row r="301" s="140" customFormat="1" x14ac:dyDescent="0.25"/>
    <row r="302" s="140" customFormat="1" x14ac:dyDescent="0.25"/>
    <row r="303" s="140" customFormat="1" x14ac:dyDescent="0.25"/>
    <row r="304" s="140" customFormat="1" x14ac:dyDescent="0.25"/>
    <row r="305" s="140" customFormat="1" x14ac:dyDescent="0.25"/>
    <row r="306" s="140" customFormat="1" x14ac:dyDescent="0.25"/>
    <row r="307" s="140" customFormat="1" x14ac:dyDescent="0.25"/>
    <row r="308" s="140" customFormat="1" x14ac:dyDescent="0.25"/>
    <row r="309" s="140" customFormat="1" x14ac:dyDescent="0.25"/>
    <row r="310" s="140" customFormat="1" x14ac:dyDescent="0.25"/>
    <row r="311" s="140" customFormat="1" x14ac:dyDescent="0.25"/>
    <row r="312" s="140" customFormat="1" x14ac:dyDescent="0.25"/>
    <row r="313" s="140" customFormat="1" x14ac:dyDescent="0.25"/>
    <row r="314" s="140" customFormat="1" x14ac:dyDescent="0.25"/>
    <row r="315" s="140" customFormat="1" x14ac:dyDescent="0.25"/>
    <row r="316" s="140" customFormat="1" x14ac:dyDescent="0.25"/>
    <row r="317" s="140" customFormat="1" x14ac:dyDescent="0.25"/>
    <row r="318" s="140" customFormat="1" x14ac:dyDescent="0.25"/>
    <row r="319" s="140" customFormat="1" x14ac:dyDescent="0.25"/>
    <row r="320" s="140" customFormat="1" x14ac:dyDescent="0.25"/>
    <row r="321" s="140" customFormat="1" x14ac:dyDescent="0.25"/>
    <row r="322" s="140" customFormat="1" x14ac:dyDescent="0.25"/>
    <row r="323" s="140" customFormat="1" x14ac:dyDescent="0.25"/>
    <row r="324" s="140" customFormat="1" x14ac:dyDescent="0.25"/>
    <row r="325" s="140" customFormat="1" x14ac:dyDescent="0.25"/>
    <row r="326" s="140" customFormat="1" x14ac:dyDescent="0.25"/>
    <row r="327" s="140" customFormat="1" x14ac:dyDescent="0.25"/>
    <row r="328" s="140" customFormat="1" x14ac:dyDescent="0.25"/>
    <row r="329" s="140" customFormat="1" x14ac:dyDescent="0.25"/>
    <row r="330" s="140" customFormat="1" x14ac:dyDescent="0.25"/>
    <row r="331" s="140" customFormat="1" x14ac:dyDescent="0.25"/>
    <row r="332" s="140" customFormat="1" x14ac:dyDescent="0.25"/>
    <row r="333" s="140" customFormat="1" x14ac:dyDescent="0.25"/>
    <row r="334" s="140" customFormat="1" x14ac:dyDescent="0.25"/>
    <row r="335" s="140" customFormat="1" x14ac:dyDescent="0.25"/>
    <row r="336" s="140" customFormat="1" x14ac:dyDescent="0.25"/>
    <row r="337" s="140" customFormat="1" x14ac:dyDescent="0.25"/>
    <row r="338" s="140" customFormat="1" x14ac:dyDescent="0.25"/>
    <row r="339" s="140" customFormat="1" x14ac:dyDescent="0.25"/>
    <row r="340" s="140" customFormat="1" x14ac:dyDescent="0.25"/>
    <row r="341" s="140" customFormat="1" x14ac:dyDescent="0.25"/>
    <row r="342" s="140" customFormat="1" x14ac:dyDescent="0.25"/>
    <row r="343" s="140" customFormat="1" x14ac:dyDescent="0.25"/>
    <row r="344" s="140" customFormat="1" x14ac:dyDescent="0.25"/>
    <row r="345" s="140" customFormat="1" x14ac:dyDescent="0.25"/>
    <row r="346" s="140" customFormat="1" x14ac:dyDescent="0.25"/>
    <row r="347" s="140" customFormat="1" x14ac:dyDescent="0.25"/>
    <row r="348" s="140" customFormat="1" x14ac:dyDescent="0.25"/>
    <row r="349" s="140" customFormat="1" x14ac:dyDescent="0.25"/>
    <row r="350" s="140" customFormat="1" x14ac:dyDescent="0.25"/>
    <row r="351" s="140" customFormat="1" x14ac:dyDescent="0.25"/>
    <row r="352" s="140" customFormat="1" x14ac:dyDescent="0.25"/>
    <row r="353" s="140" customFormat="1" x14ac:dyDescent="0.25"/>
    <row r="354" s="140" customFormat="1" x14ac:dyDescent="0.25"/>
    <row r="355" s="140" customFormat="1" x14ac:dyDescent="0.25"/>
    <row r="356" s="140" customFormat="1" x14ac:dyDescent="0.25"/>
    <row r="357" s="140" customFormat="1" x14ac:dyDescent="0.25"/>
    <row r="358" s="140" customFormat="1" x14ac:dyDescent="0.25"/>
    <row r="359" s="140" customFormat="1" x14ac:dyDescent="0.25"/>
    <row r="360" s="140" customFormat="1" x14ac:dyDescent="0.25"/>
    <row r="361" s="140" customFormat="1" x14ac:dyDescent="0.25"/>
    <row r="362" s="140" customFormat="1" x14ac:dyDescent="0.25"/>
    <row r="363" s="140" customFormat="1" x14ac:dyDescent="0.25"/>
    <row r="364" s="140" customFormat="1" x14ac:dyDescent="0.25"/>
    <row r="365" s="140" customFormat="1" x14ac:dyDescent="0.25"/>
    <row r="366" s="140" customFormat="1" x14ac:dyDescent="0.25"/>
    <row r="367" s="140" customFormat="1" x14ac:dyDescent="0.25"/>
    <row r="368" s="140" customFormat="1" x14ac:dyDescent="0.25"/>
    <row r="369" s="140" customFormat="1" x14ac:dyDescent="0.25"/>
    <row r="370" s="140" customFormat="1" x14ac:dyDescent="0.25"/>
    <row r="371" s="140" customFormat="1" x14ac:dyDescent="0.25"/>
    <row r="372" s="140" customFormat="1" x14ac:dyDescent="0.25"/>
    <row r="373" s="140" customFormat="1" x14ac:dyDescent="0.25"/>
    <row r="374" s="140" customFormat="1" x14ac:dyDescent="0.25"/>
    <row r="375" s="140" customFormat="1" x14ac:dyDescent="0.25"/>
    <row r="376" s="140" customFormat="1" x14ac:dyDescent="0.25"/>
    <row r="377" s="140" customFormat="1" x14ac:dyDescent="0.25"/>
    <row r="378" s="140" customFormat="1" x14ac:dyDescent="0.25"/>
    <row r="379" s="140" customFormat="1" x14ac:dyDescent="0.25"/>
    <row r="380" s="140" customFormat="1" x14ac:dyDescent="0.25"/>
    <row r="381" s="140" customFormat="1" x14ac:dyDescent="0.25"/>
    <row r="382" s="140" customFormat="1" x14ac:dyDescent="0.25"/>
    <row r="383" s="140" customFormat="1" x14ac:dyDescent="0.25"/>
    <row r="384" s="140" customFormat="1" x14ac:dyDescent="0.25"/>
    <row r="385" s="140" customFormat="1" x14ac:dyDescent="0.25"/>
    <row r="386" s="140" customFormat="1" x14ac:dyDescent="0.25"/>
    <row r="387" s="140" customFormat="1" x14ac:dyDescent="0.25"/>
    <row r="388" s="140" customFormat="1" x14ac:dyDescent="0.25"/>
    <row r="389" s="140" customFormat="1" x14ac:dyDescent="0.25"/>
    <row r="390" s="140" customFormat="1" x14ac:dyDescent="0.25"/>
    <row r="391" s="140" customFormat="1" x14ac:dyDescent="0.25"/>
    <row r="392" s="140" customFormat="1" x14ac:dyDescent="0.25"/>
    <row r="393" s="140" customFormat="1" x14ac:dyDescent="0.25"/>
    <row r="394" s="140" customFormat="1" x14ac:dyDescent="0.25"/>
    <row r="395" s="140" customFormat="1" x14ac:dyDescent="0.25"/>
    <row r="396" s="140" customFormat="1" x14ac:dyDescent="0.25"/>
    <row r="397" s="140" customFormat="1" x14ac:dyDescent="0.25"/>
    <row r="398" s="140" customFormat="1" x14ac:dyDescent="0.25"/>
    <row r="399" s="140" customFormat="1" x14ac:dyDescent="0.25"/>
    <row r="400" s="140" customFormat="1" x14ac:dyDescent="0.25"/>
    <row r="401" s="140" customFormat="1" x14ac:dyDescent="0.25"/>
    <row r="402" s="140" customFormat="1" x14ac:dyDescent="0.25"/>
    <row r="403" s="140" customFormat="1" x14ac:dyDescent="0.25"/>
    <row r="404" s="140" customFormat="1" x14ac:dyDescent="0.25"/>
    <row r="405" s="140" customFormat="1" x14ac:dyDescent="0.25"/>
    <row r="406" s="140" customFormat="1" x14ac:dyDescent="0.25"/>
    <row r="407" s="140" customFormat="1" x14ac:dyDescent="0.25"/>
    <row r="408" s="140" customFormat="1" x14ac:dyDescent="0.25"/>
    <row r="409" s="140" customFormat="1" x14ac:dyDescent="0.25"/>
    <row r="410" s="140" customFormat="1" x14ac:dyDescent="0.25"/>
    <row r="411" s="140" customFormat="1" x14ac:dyDescent="0.25"/>
    <row r="412" s="140" customFormat="1" x14ac:dyDescent="0.25"/>
    <row r="413" s="140" customFormat="1" x14ac:dyDescent="0.25"/>
    <row r="414" s="140" customFormat="1" x14ac:dyDescent="0.25"/>
    <row r="415" s="140" customFormat="1" x14ac:dyDescent="0.25"/>
    <row r="416" s="140" customFormat="1" x14ac:dyDescent="0.25"/>
    <row r="417" s="140" customFormat="1" x14ac:dyDescent="0.25"/>
    <row r="418" s="140" customFormat="1" x14ac:dyDescent="0.25"/>
    <row r="419" s="140" customFormat="1" x14ac:dyDescent="0.25"/>
    <row r="420" s="140" customFormat="1" x14ac:dyDescent="0.25"/>
    <row r="421" s="140" customFormat="1" x14ac:dyDescent="0.25"/>
    <row r="422" s="140" customFormat="1" x14ac:dyDescent="0.25"/>
    <row r="423" s="140" customFormat="1" x14ac:dyDescent="0.25"/>
    <row r="424" s="140" customFormat="1" x14ac:dyDescent="0.25"/>
    <row r="425" s="140" customFormat="1" x14ac:dyDescent="0.25"/>
    <row r="426" s="140" customFormat="1" x14ac:dyDescent="0.25"/>
    <row r="427" s="140" customFormat="1" x14ac:dyDescent="0.25"/>
    <row r="428" s="140" customFormat="1" x14ac:dyDescent="0.25"/>
    <row r="429" s="140" customFormat="1" x14ac:dyDescent="0.25"/>
    <row r="430" s="140" customFormat="1" x14ac:dyDescent="0.25"/>
    <row r="431" s="140" customFormat="1" x14ac:dyDescent="0.25"/>
    <row r="432" s="140" customFormat="1" x14ac:dyDescent="0.25"/>
    <row r="433" s="140" customFormat="1" x14ac:dyDescent="0.25"/>
    <row r="434" s="140" customFormat="1" x14ac:dyDescent="0.25"/>
    <row r="435" s="140" customFormat="1" x14ac:dyDescent="0.25"/>
    <row r="436" s="140" customFormat="1" x14ac:dyDescent="0.25"/>
    <row r="437" s="140" customFormat="1" x14ac:dyDescent="0.25"/>
    <row r="438" s="140" customFormat="1" x14ac:dyDescent="0.25"/>
    <row r="439" s="140" customFormat="1" x14ac:dyDescent="0.25"/>
    <row r="440" s="140" customFormat="1" x14ac:dyDescent="0.25"/>
    <row r="441" s="140" customFormat="1" x14ac:dyDescent="0.25"/>
    <row r="442" s="140" customFormat="1" x14ac:dyDescent="0.25"/>
    <row r="443" s="140" customFormat="1" x14ac:dyDescent="0.25"/>
    <row r="444" s="140" customFormat="1" x14ac:dyDescent="0.25"/>
    <row r="445" s="140" customFormat="1" x14ac:dyDescent="0.25"/>
    <row r="446" s="140" customFormat="1" x14ac:dyDescent="0.25"/>
    <row r="447" s="140" customFormat="1" x14ac:dyDescent="0.25"/>
    <row r="448" s="140" customFormat="1" x14ac:dyDescent="0.25"/>
    <row r="449" s="140" customFormat="1" x14ac:dyDescent="0.25"/>
    <row r="450" s="140" customFormat="1" x14ac:dyDescent="0.25"/>
    <row r="451" s="140" customFormat="1" x14ac:dyDescent="0.25"/>
    <row r="452" s="140" customFormat="1" x14ac:dyDescent="0.25"/>
    <row r="453" s="140" customFormat="1" x14ac:dyDescent="0.25"/>
    <row r="454" s="140" customFormat="1" x14ac:dyDescent="0.25"/>
    <row r="455" s="140" customFormat="1" x14ac:dyDescent="0.25"/>
    <row r="456" s="140" customFormat="1" x14ac:dyDescent="0.25"/>
    <row r="457" s="140" customFormat="1" x14ac:dyDescent="0.25"/>
    <row r="458" s="140" customFormat="1" x14ac:dyDescent="0.25"/>
    <row r="459" s="140" customFormat="1" x14ac:dyDescent="0.25"/>
    <row r="460" s="140" customFormat="1" x14ac:dyDescent="0.25"/>
    <row r="461" s="140" customFormat="1" x14ac:dyDescent="0.25"/>
    <row r="462" s="140" customFormat="1" x14ac:dyDescent="0.25"/>
    <row r="463" s="140" customFormat="1" x14ac:dyDescent="0.25"/>
    <row r="464" s="140" customFormat="1" x14ac:dyDescent="0.25"/>
    <row r="465" s="140" customFormat="1" x14ac:dyDescent="0.25"/>
    <row r="466" s="140" customFormat="1" x14ac:dyDescent="0.25"/>
    <row r="467" s="140" customFormat="1" x14ac:dyDescent="0.25"/>
    <row r="468" s="140" customFormat="1" x14ac:dyDescent="0.25"/>
    <row r="469" s="140" customFormat="1" x14ac:dyDescent="0.25"/>
    <row r="470" s="140" customFormat="1" x14ac:dyDescent="0.25"/>
    <row r="471" s="140" customFormat="1" x14ac:dyDescent="0.25"/>
    <row r="472" s="140" customFormat="1" x14ac:dyDescent="0.25"/>
    <row r="473" s="140" customFormat="1" x14ac:dyDescent="0.25"/>
    <row r="474" s="140" customFormat="1" x14ac:dyDescent="0.25"/>
    <row r="475" s="140" customFormat="1" x14ac:dyDescent="0.25"/>
    <row r="476" s="140" customFormat="1" x14ac:dyDescent="0.25"/>
    <row r="477" s="140" customFormat="1" x14ac:dyDescent="0.25"/>
    <row r="478" s="140" customFormat="1" x14ac:dyDescent="0.25"/>
    <row r="479" s="140" customFormat="1" x14ac:dyDescent="0.25"/>
    <row r="480" s="140" customFormat="1" x14ac:dyDescent="0.25"/>
    <row r="481" s="140" customFormat="1" x14ac:dyDescent="0.25"/>
    <row r="482" s="140" customFormat="1" x14ac:dyDescent="0.25"/>
    <row r="483" s="140" customFormat="1" x14ac:dyDescent="0.25"/>
    <row r="484" s="140" customFormat="1" x14ac:dyDescent="0.25"/>
    <row r="485" s="140" customFormat="1" x14ac:dyDescent="0.25"/>
    <row r="486" s="140" customFormat="1" x14ac:dyDescent="0.25"/>
    <row r="487" s="140" customFormat="1" x14ac:dyDescent="0.25"/>
    <row r="488" s="140" customFormat="1" x14ac:dyDescent="0.25"/>
    <row r="489" s="140" customFormat="1" x14ac:dyDescent="0.25"/>
    <row r="490" s="140" customFormat="1" x14ac:dyDescent="0.25"/>
    <row r="491" s="140" customFormat="1" x14ac:dyDescent="0.25"/>
    <row r="492" s="140" customFormat="1" x14ac:dyDescent="0.25"/>
    <row r="493" s="140" customFormat="1" x14ac:dyDescent="0.25"/>
    <row r="494" s="140" customFormat="1" x14ac:dyDescent="0.25"/>
    <row r="495" s="140" customFormat="1" x14ac:dyDescent="0.25"/>
    <row r="496" s="140" customFormat="1" x14ac:dyDescent="0.25"/>
    <row r="497" s="140" customFormat="1" x14ac:dyDescent="0.25"/>
    <row r="498" s="140" customFormat="1" x14ac:dyDescent="0.25"/>
    <row r="499" s="140" customFormat="1" x14ac:dyDescent="0.25"/>
    <row r="500" s="140" customFormat="1" x14ac:dyDescent="0.25"/>
    <row r="501" s="140" customFormat="1" x14ac:dyDescent="0.25"/>
    <row r="502" s="140" customFormat="1" x14ac:dyDescent="0.25"/>
    <row r="503" s="140" customFormat="1" x14ac:dyDescent="0.25"/>
    <row r="504" s="140" customFormat="1" x14ac:dyDescent="0.25"/>
    <row r="505" s="140" customFormat="1" x14ac:dyDescent="0.25"/>
    <row r="506" s="140" customFormat="1" x14ac:dyDescent="0.25"/>
    <row r="507" s="140" customFormat="1" x14ac:dyDescent="0.25"/>
    <row r="508" s="140" customFormat="1" x14ac:dyDescent="0.25"/>
    <row r="509" s="140" customFormat="1" x14ac:dyDescent="0.25"/>
    <row r="510" s="140" customFormat="1" x14ac:dyDescent="0.25"/>
    <row r="511" s="140" customFormat="1" x14ac:dyDescent="0.25"/>
    <row r="512" s="140" customFormat="1" x14ac:dyDescent="0.25"/>
    <row r="513" s="140" customFormat="1" x14ac:dyDescent="0.25"/>
    <row r="514" s="140" customFormat="1" x14ac:dyDescent="0.25"/>
    <row r="515" s="140" customFormat="1" x14ac:dyDescent="0.25"/>
    <row r="516" s="140" customFormat="1" x14ac:dyDescent="0.25"/>
    <row r="517" s="140" customFormat="1" x14ac:dyDescent="0.25"/>
    <row r="518" s="140" customFormat="1" x14ac:dyDescent="0.25"/>
    <row r="519" s="140" customFormat="1" x14ac:dyDescent="0.25"/>
    <row r="520" s="140" customFormat="1" x14ac:dyDescent="0.25"/>
    <row r="521" s="140" customFormat="1" x14ac:dyDescent="0.25"/>
    <row r="522" s="140" customFormat="1" x14ac:dyDescent="0.25"/>
    <row r="523" s="140" customFormat="1" x14ac:dyDescent="0.25"/>
    <row r="524" s="140" customFormat="1" x14ac:dyDescent="0.25"/>
    <row r="525" s="140" customFormat="1" x14ac:dyDescent="0.25"/>
    <row r="526" s="140" customFormat="1" x14ac:dyDescent="0.25"/>
    <row r="527" s="140" customFormat="1" x14ac:dyDescent="0.25"/>
    <row r="528" s="140" customFormat="1" x14ac:dyDescent="0.25"/>
    <row r="529" s="140" customFormat="1" x14ac:dyDescent="0.25"/>
    <row r="530" s="140" customFormat="1" x14ac:dyDescent="0.25"/>
    <row r="531" s="140" customFormat="1" x14ac:dyDescent="0.25"/>
    <row r="532" s="140" customFormat="1" x14ac:dyDescent="0.25"/>
    <row r="533" s="140" customFormat="1" x14ac:dyDescent="0.25"/>
    <row r="534" s="140" customFormat="1" x14ac:dyDescent="0.25"/>
    <row r="535" s="140" customFormat="1" x14ac:dyDescent="0.25"/>
    <row r="536" s="140" customFormat="1" x14ac:dyDescent="0.25"/>
    <row r="537" s="140" customFormat="1" x14ac:dyDescent="0.25"/>
    <row r="538" s="140" customFormat="1" x14ac:dyDescent="0.25"/>
    <row r="539" s="140" customFormat="1" x14ac:dyDescent="0.25"/>
    <row r="540" s="140" customFormat="1" x14ac:dyDescent="0.25"/>
    <row r="541" s="140" customFormat="1" x14ac:dyDescent="0.25"/>
    <row r="542" s="140" customFormat="1" x14ac:dyDescent="0.25"/>
    <row r="543" s="140" customFormat="1" x14ac:dyDescent="0.25"/>
    <row r="544" s="140" customFormat="1" x14ac:dyDescent="0.25"/>
    <row r="545" s="140" customFormat="1" x14ac:dyDescent="0.25"/>
    <row r="546" s="140" customFormat="1" x14ac:dyDescent="0.25"/>
    <row r="547" s="140" customFormat="1" x14ac:dyDescent="0.25"/>
    <row r="548" s="140" customFormat="1" x14ac:dyDescent="0.25"/>
    <row r="549" s="140" customFormat="1" x14ac:dyDescent="0.25"/>
    <row r="550" s="140" customFormat="1" x14ac:dyDescent="0.25"/>
    <row r="551" s="140" customFormat="1" x14ac:dyDescent="0.25"/>
    <row r="552" s="140" customFormat="1" x14ac:dyDescent="0.25"/>
    <row r="553" s="140" customFormat="1" x14ac:dyDescent="0.25"/>
    <row r="554" s="140" customFormat="1" x14ac:dyDescent="0.25"/>
    <row r="555" s="140" customFormat="1" x14ac:dyDescent="0.25"/>
    <row r="556" s="140" customFormat="1" x14ac:dyDescent="0.25"/>
    <row r="557" s="140" customFormat="1" x14ac:dyDescent="0.25"/>
    <row r="558" s="140" customFormat="1" x14ac:dyDescent="0.25"/>
    <row r="559" s="140" customFormat="1" x14ac:dyDescent="0.25"/>
    <row r="560" s="140" customFormat="1" x14ac:dyDescent="0.25"/>
    <row r="561" s="140" customFormat="1" x14ac:dyDescent="0.25"/>
    <row r="562" s="140" customFormat="1" x14ac:dyDescent="0.25"/>
    <row r="563" s="140" customFormat="1" x14ac:dyDescent="0.25"/>
    <row r="564" s="140" customFormat="1" x14ac:dyDescent="0.25"/>
    <row r="565" s="140" customFormat="1" x14ac:dyDescent="0.25"/>
    <row r="566" s="140" customFormat="1" x14ac:dyDescent="0.25"/>
    <row r="567" s="140" customFormat="1" x14ac:dyDescent="0.25"/>
    <row r="568" s="140" customFormat="1" x14ac:dyDescent="0.25"/>
    <row r="569" s="140" customFormat="1" x14ac:dyDescent="0.25"/>
    <row r="570" s="140" customFormat="1" x14ac:dyDescent="0.25"/>
    <row r="571" s="140" customFormat="1" x14ac:dyDescent="0.25"/>
    <row r="572" s="140" customFormat="1" x14ac:dyDescent="0.25"/>
    <row r="573" s="140" customFormat="1" x14ac:dyDescent="0.25"/>
    <row r="574" s="140" customFormat="1" x14ac:dyDescent="0.25"/>
    <row r="575" s="140" customFormat="1" x14ac:dyDescent="0.25"/>
    <row r="576" s="140" customFormat="1" x14ac:dyDescent="0.25"/>
    <row r="577" s="140" customFormat="1" x14ac:dyDescent="0.25"/>
    <row r="578" s="140" customFormat="1" x14ac:dyDescent="0.25"/>
    <row r="579" s="140" customFormat="1" x14ac:dyDescent="0.25"/>
    <row r="580" s="140" customFormat="1" x14ac:dyDescent="0.25"/>
    <row r="581" s="140" customFormat="1" x14ac:dyDescent="0.25"/>
    <row r="582" s="140" customFormat="1" x14ac:dyDescent="0.25"/>
    <row r="583" s="140" customFormat="1" x14ac:dyDescent="0.25"/>
    <row r="584" s="140" customFormat="1" x14ac:dyDescent="0.25"/>
    <row r="585" s="140" customFormat="1" x14ac:dyDescent="0.25"/>
    <row r="586" s="140" customFormat="1" x14ac:dyDescent="0.25"/>
    <row r="587" s="140" customFormat="1" x14ac:dyDescent="0.25"/>
    <row r="588" s="140" customFormat="1" x14ac:dyDescent="0.25"/>
    <row r="589" s="140" customFormat="1" x14ac:dyDescent="0.25"/>
    <row r="590" s="140" customFormat="1" x14ac:dyDescent="0.25"/>
    <row r="591" s="140" customFormat="1" x14ac:dyDescent="0.25"/>
    <row r="592" s="140" customFormat="1" x14ac:dyDescent="0.25"/>
    <row r="593" s="140" customFormat="1" x14ac:dyDescent="0.25"/>
    <row r="594" s="140" customFormat="1" x14ac:dyDescent="0.25"/>
    <row r="595" s="140" customFormat="1" x14ac:dyDescent="0.25"/>
    <row r="596" s="140" customFormat="1" x14ac:dyDescent="0.25"/>
    <row r="597" s="140" customFormat="1" x14ac:dyDescent="0.25"/>
    <row r="598" s="140" customFormat="1" x14ac:dyDescent="0.25"/>
    <row r="599" s="140" customFormat="1" x14ac:dyDescent="0.25"/>
    <row r="600" s="140" customFormat="1" x14ac:dyDescent="0.25"/>
    <row r="601" s="140" customFormat="1" x14ac:dyDescent="0.25"/>
    <row r="602" s="140" customFormat="1" x14ac:dyDescent="0.25"/>
    <row r="603" s="140" customFormat="1" x14ac:dyDescent="0.25"/>
    <row r="604" s="140" customFormat="1" x14ac:dyDescent="0.25"/>
    <row r="605" s="140" customFormat="1" x14ac:dyDescent="0.25"/>
    <row r="606" s="140" customFormat="1" x14ac:dyDescent="0.25"/>
    <row r="607" s="140" customFormat="1" x14ac:dyDescent="0.25"/>
    <row r="608" s="140" customFormat="1" x14ac:dyDescent="0.25"/>
    <row r="609" s="140" customFormat="1" x14ac:dyDescent="0.25"/>
    <row r="610" s="140" customFormat="1" x14ac:dyDescent="0.25"/>
    <row r="611" s="140" customFormat="1" x14ac:dyDescent="0.25"/>
    <row r="612" s="140" customFormat="1" x14ac:dyDescent="0.25"/>
    <row r="613" s="140" customFormat="1" x14ac:dyDescent="0.25"/>
    <row r="614" s="140" customFormat="1" x14ac:dyDescent="0.25"/>
    <row r="615" s="140" customFormat="1" x14ac:dyDescent="0.25"/>
    <row r="616" s="140" customFormat="1" x14ac:dyDescent="0.25"/>
    <row r="617" s="140" customFormat="1" x14ac:dyDescent="0.25"/>
    <row r="618" s="140" customFormat="1" x14ac:dyDescent="0.25"/>
    <row r="619" s="140" customFormat="1" x14ac:dyDescent="0.25"/>
    <row r="620" s="140" customFormat="1" x14ac:dyDescent="0.25"/>
    <row r="621" s="140" customFormat="1" x14ac:dyDescent="0.25"/>
    <row r="622" s="140" customFormat="1" x14ac:dyDescent="0.25"/>
    <row r="623" s="140" customFormat="1" x14ac:dyDescent="0.25"/>
    <row r="624" s="140" customFormat="1" x14ac:dyDescent="0.25"/>
    <row r="625" s="140" customFormat="1" x14ac:dyDescent="0.25"/>
    <row r="626" s="140" customFormat="1" x14ac:dyDescent="0.25"/>
    <row r="627" s="140" customFormat="1" x14ac:dyDescent="0.25"/>
    <row r="628" s="140" customFormat="1" x14ac:dyDescent="0.25"/>
    <row r="629" s="140" customFormat="1" x14ac:dyDescent="0.25"/>
    <row r="630" s="140" customFormat="1" x14ac:dyDescent="0.25"/>
    <row r="631" s="140" customFormat="1" x14ac:dyDescent="0.25"/>
    <row r="632" s="140" customFormat="1" x14ac:dyDescent="0.25"/>
    <row r="633" s="140" customFormat="1" x14ac:dyDescent="0.25"/>
    <row r="634" s="140" customFormat="1" x14ac:dyDescent="0.25"/>
    <row r="635" s="140" customFormat="1" x14ac:dyDescent="0.25"/>
    <row r="636" s="140" customFormat="1" x14ac:dyDescent="0.25"/>
    <row r="637" s="140" customFormat="1" x14ac:dyDescent="0.25"/>
    <row r="638" s="140" customFormat="1" x14ac:dyDescent="0.25"/>
    <row r="639" s="140" customFormat="1" x14ac:dyDescent="0.25"/>
    <row r="640" s="140" customFormat="1" x14ac:dyDescent="0.25"/>
    <row r="641" s="140" customFormat="1" x14ac:dyDescent="0.25"/>
    <row r="642" s="140" customFormat="1" x14ac:dyDescent="0.25"/>
    <row r="643" s="140" customFormat="1" x14ac:dyDescent="0.25"/>
    <row r="644" s="140" customFormat="1" x14ac:dyDescent="0.25"/>
    <row r="645" s="140" customFormat="1" x14ac:dyDescent="0.25"/>
    <row r="646" s="140" customFormat="1" x14ac:dyDescent="0.25"/>
    <row r="647" s="140" customFormat="1" x14ac:dyDescent="0.25"/>
    <row r="648" s="140" customFormat="1" x14ac:dyDescent="0.25"/>
    <row r="649" s="140" customFormat="1" x14ac:dyDescent="0.25"/>
    <row r="650" s="140" customFormat="1" x14ac:dyDescent="0.25"/>
    <row r="651" s="140" customFormat="1" x14ac:dyDescent="0.25"/>
    <row r="652" s="140" customFormat="1" x14ac:dyDescent="0.25"/>
    <row r="653" s="140" customFormat="1" x14ac:dyDescent="0.25"/>
    <row r="654" s="140" customFormat="1" x14ac:dyDescent="0.25"/>
    <row r="655" s="140" customFormat="1" x14ac:dyDescent="0.25"/>
    <row r="656" s="140" customFormat="1" x14ac:dyDescent="0.25"/>
    <row r="657" s="140" customFormat="1" x14ac:dyDescent="0.25"/>
    <row r="658" s="140" customFormat="1" x14ac:dyDescent="0.25"/>
    <row r="659" s="140" customFormat="1" x14ac:dyDescent="0.25"/>
    <row r="660" s="140" customFormat="1" x14ac:dyDescent="0.25"/>
    <row r="661" s="140" customFormat="1" x14ac:dyDescent="0.25"/>
    <row r="662" s="140" customFormat="1" x14ac:dyDescent="0.25"/>
    <row r="663" s="140" customFormat="1" x14ac:dyDescent="0.25"/>
    <row r="664" s="140" customFormat="1" x14ac:dyDescent="0.25"/>
    <row r="665" s="140" customFormat="1" x14ac:dyDescent="0.25"/>
    <row r="666" s="140" customFormat="1" x14ac:dyDescent="0.25"/>
    <row r="667" s="140" customFormat="1" x14ac:dyDescent="0.25"/>
    <row r="668" s="140" customFormat="1" x14ac:dyDescent="0.25"/>
    <row r="669" s="140" customFormat="1" x14ac:dyDescent="0.25"/>
    <row r="670" s="140" customFormat="1" x14ac:dyDescent="0.25"/>
    <row r="671" s="140" customFormat="1" x14ac:dyDescent="0.25"/>
    <row r="672" s="140" customFormat="1" x14ac:dyDescent="0.25"/>
    <row r="673" s="140" customFormat="1" x14ac:dyDescent="0.25"/>
    <row r="674" s="140" customFormat="1" x14ac:dyDescent="0.25"/>
    <row r="675" s="140" customFormat="1" x14ac:dyDescent="0.25"/>
    <row r="676" s="140" customFormat="1" x14ac:dyDescent="0.25"/>
    <row r="677" s="140" customFormat="1" x14ac:dyDescent="0.25"/>
    <row r="678" s="140" customFormat="1" x14ac:dyDescent="0.25"/>
    <row r="679" s="140" customFormat="1" x14ac:dyDescent="0.25"/>
    <row r="680" s="140" customFormat="1" x14ac:dyDescent="0.25"/>
    <row r="681" s="140" customFormat="1" x14ac:dyDescent="0.25"/>
    <row r="682" s="140" customFormat="1" x14ac:dyDescent="0.25"/>
    <row r="683" s="140" customFormat="1" x14ac:dyDescent="0.25"/>
    <row r="684" s="140" customFormat="1" x14ac:dyDescent="0.25"/>
    <row r="685" s="140" customFormat="1" x14ac:dyDescent="0.25"/>
    <row r="686" s="140" customFormat="1" x14ac:dyDescent="0.25"/>
    <row r="687" s="140" customFormat="1" x14ac:dyDescent="0.25"/>
    <row r="688" s="140" customFormat="1" x14ac:dyDescent="0.25"/>
    <row r="689" s="140" customFormat="1" x14ac:dyDescent="0.25"/>
    <row r="690" s="140" customFormat="1" x14ac:dyDescent="0.25"/>
    <row r="691" s="140" customFormat="1" x14ac:dyDescent="0.25"/>
    <row r="692" s="140" customFormat="1" x14ac:dyDescent="0.25"/>
    <row r="693" s="140" customFormat="1" x14ac:dyDescent="0.25"/>
    <row r="694" s="140" customFormat="1" x14ac:dyDescent="0.25"/>
    <row r="695" s="140" customFormat="1" x14ac:dyDescent="0.25"/>
    <row r="696" s="140" customFormat="1" x14ac:dyDescent="0.25"/>
    <row r="697" s="140" customFormat="1" x14ac:dyDescent="0.25"/>
    <row r="698" s="140" customFormat="1" x14ac:dyDescent="0.25"/>
    <row r="699" s="140" customFormat="1" x14ac:dyDescent="0.25"/>
    <row r="700" s="140" customFormat="1" x14ac:dyDescent="0.25"/>
    <row r="701" s="140" customFormat="1" x14ac:dyDescent="0.25"/>
    <row r="702" s="140" customFormat="1" x14ac:dyDescent="0.25"/>
    <row r="703" s="140" customFormat="1" x14ac:dyDescent="0.25"/>
    <row r="704" s="140" customFormat="1" x14ac:dyDescent="0.25"/>
    <row r="705" s="140" customFormat="1" x14ac:dyDescent="0.25"/>
    <row r="706" s="140" customFormat="1" x14ac:dyDescent="0.25"/>
    <row r="707" s="140" customFormat="1" x14ac:dyDescent="0.25"/>
    <row r="708" s="140" customFormat="1" x14ac:dyDescent="0.25"/>
    <row r="709" s="140" customFormat="1" x14ac:dyDescent="0.25"/>
    <row r="710" s="140" customFormat="1" x14ac:dyDescent="0.25"/>
    <row r="711" s="140" customFormat="1" x14ac:dyDescent="0.25"/>
    <row r="712" s="140" customFormat="1" x14ac:dyDescent="0.25"/>
    <row r="713" s="140" customFormat="1" x14ac:dyDescent="0.25"/>
    <row r="714" s="140" customFormat="1" x14ac:dyDescent="0.25"/>
    <row r="715" s="140" customFormat="1" x14ac:dyDescent="0.25"/>
    <row r="716" s="140" customFormat="1" x14ac:dyDescent="0.25"/>
    <row r="717" s="140" customFormat="1" x14ac:dyDescent="0.25"/>
    <row r="718" s="140" customFormat="1" x14ac:dyDescent="0.25"/>
    <row r="719" s="140" customFormat="1" x14ac:dyDescent="0.25"/>
    <row r="720" s="140" customFormat="1" x14ac:dyDescent="0.25"/>
    <row r="721" s="140" customFormat="1" x14ac:dyDescent="0.25"/>
    <row r="722" s="140" customFormat="1" x14ac:dyDescent="0.25"/>
    <row r="723" s="140" customFormat="1" x14ac:dyDescent="0.25"/>
    <row r="724" s="140" customFormat="1" x14ac:dyDescent="0.25"/>
    <row r="725" s="140" customFormat="1" x14ac:dyDescent="0.25"/>
    <row r="726" s="140" customFormat="1" x14ac:dyDescent="0.25"/>
    <row r="727" s="140" customFormat="1" x14ac:dyDescent="0.25"/>
    <row r="728" s="140" customFormat="1" x14ac:dyDescent="0.25"/>
    <row r="729" s="140" customFormat="1" x14ac:dyDescent="0.25"/>
    <row r="730" s="140" customFormat="1" x14ac:dyDescent="0.25"/>
    <row r="731" s="140" customFormat="1" x14ac:dyDescent="0.25"/>
    <row r="732" s="140" customFormat="1" x14ac:dyDescent="0.25"/>
    <row r="733" s="140" customFormat="1" x14ac:dyDescent="0.25"/>
    <row r="734" s="140" customFormat="1" x14ac:dyDescent="0.25"/>
    <row r="735" s="140" customFormat="1" x14ac:dyDescent="0.25"/>
    <row r="736" s="140" customFormat="1" x14ac:dyDescent="0.25"/>
    <row r="737" s="140" customFormat="1" x14ac:dyDescent="0.25"/>
    <row r="738" s="140" customFormat="1" x14ac:dyDescent="0.25"/>
    <row r="739" s="140" customFormat="1" x14ac:dyDescent="0.25"/>
    <row r="740" s="140" customFormat="1" x14ac:dyDescent="0.25"/>
    <row r="741" s="140" customFormat="1" x14ac:dyDescent="0.25"/>
    <row r="742" s="140" customFormat="1" x14ac:dyDescent="0.25"/>
    <row r="743" s="140" customFormat="1" x14ac:dyDescent="0.25"/>
    <row r="744" s="140" customFormat="1" x14ac:dyDescent="0.25"/>
    <row r="745" s="140" customFormat="1" x14ac:dyDescent="0.25"/>
    <row r="746" s="140" customFormat="1" x14ac:dyDescent="0.25"/>
    <row r="747" s="140" customFormat="1" x14ac:dyDescent="0.25"/>
    <row r="748" s="140" customFormat="1" x14ac:dyDescent="0.25"/>
    <row r="749" s="140" customFormat="1" x14ac:dyDescent="0.25"/>
    <row r="750" s="140" customFormat="1" x14ac:dyDescent="0.25"/>
    <row r="751" s="140" customFormat="1" x14ac:dyDescent="0.25"/>
    <row r="752" s="140" customFormat="1" x14ac:dyDescent="0.25"/>
    <row r="753" s="140" customFormat="1" x14ac:dyDescent="0.25"/>
    <row r="754" s="140" customFormat="1" x14ac:dyDescent="0.25"/>
    <row r="755" s="140" customFormat="1" x14ac:dyDescent="0.25"/>
    <row r="756" s="140" customFormat="1" x14ac:dyDescent="0.25"/>
    <row r="757" s="140" customFormat="1" x14ac:dyDescent="0.25"/>
    <row r="758" s="140" customFormat="1" x14ac:dyDescent="0.25"/>
    <row r="759" s="140" customFormat="1" x14ac:dyDescent="0.25"/>
    <row r="760" s="140" customFormat="1" x14ac:dyDescent="0.25"/>
    <row r="761" s="140" customFormat="1" x14ac:dyDescent="0.25"/>
    <row r="762" s="140" customFormat="1" x14ac:dyDescent="0.25"/>
    <row r="763" s="140" customFormat="1" x14ac:dyDescent="0.25"/>
    <row r="764" s="140" customFormat="1" x14ac:dyDescent="0.25"/>
    <row r="765" s="140" customFormat="1" x14ac:dyDescent="0.25"/>
    <row r="766" s="140" customFormat="1" x14ac:dyDescent="0.25"/>
    <row r="767" s="140" customFormat="1" x14ac:dyDescent="0.25"/>
    <row r="768" s="140" customFormat="1" x14ac:dyDescent="0.25"/>
    <row r="769" s="140" customFormat="1" x14ac:dyDescent="0.25"/>
    <row r="770" s="140" customFormat="1" x14ac:dyDescent="0.25"/>
    <row r="771" s="140" customFormat="1" x14ac:dyDescent="0.25"/>
    <row r="772" s="140" customFormat="1" x14ac:dyDescent="0.25"/>
    <row r="773" s="140" customFormat="1" x14ac:dyDescent="0.25"/>
    <row r="774" s="140" customFormat="1" x14ac:dyDescent="0.25"/>
    <row r="775" s="140" customFormat="1" x14ac:dyDescent="0.25"/>
    <row r="776" s="140" customFormat="1" x14ac:dyDescent="0.25"/>
    <row r="777" s="140" customFormat="1" x14ac:dyDescent="0.25"/>
    <row r="778" s="140" customFormat="1" x14ac:dyDescent="0.25"/>
    <row r="779" s="140" customFormat="1" x14ac:dyDescent="0.25"/>
    <row r="780" s="140" customFormat="1" x14ac:dyDescent="0.25"/>
    <row r="781" s="140" customFormat="1" x14ac:dyDescent="0.25"/>
    <row r="782" s="140" customFormat="1" x14ac:dyDescent="0.25"/>
    <row r="783" s="140" customFormat="1" x14ac:dyDescent="0.25"/>
    <row r="784" s="140" customFormat="1" x14ac:dyDescent="0.25"/>
    <row r="785" s="140" customFormat="1" x14ac:dyDescent="0.25"/>
    <row r="786" s="140" customFormat="1" x14ac:dyDescent="0.25"/>
    <row r="787" s="140" customFormat="1" x14ac:dyDescent="0.25"/>
    <row r="788" s="140" customFormat="1" x14ac:dyDescent="0.25"/>
    <row r="789" s="140" customFormat="1" x14ac:dyDescent="0.25"/>
    <row r="790" s="140" customFormat="1" x14ac:dyDescent="0.25"/>
    <row r="791" s="140" customFormat="1" x14ac:dyDescent="0.25"/>
    <row r="792" s="140" customFormat="1" x14ac:dyDescent="0.25"/>
    <row r="793" s="140" customFormat="1" x14ac:dyDescent="0.25"/>
    <row r="794" s="140" customFormat="1" x14ac:dyDescent="0.25"/>
    <row r="795" s="140" customFormat="1" x14ac:dyDescent="0.25"/>
    <row r="796" s="140" customFormat="1" x14ac:dyDescent="0.25"/>
    <row r="797" s="140" customFormat="1" x14ac:dyDescent="0.25"/>
    <row r="798" s="140" customFormat="1" x14ac:dyDescent="0.25"/>
    <row r="799" s="140" customFormat="1" x14ac:dyDescent="0.25"/>
    <row r="800" s="140" customFormat="1" x14ac:dyDescent="0.25"/>
    <row r="801" s="140" customFormat="1" x14ac:dyDescent="0.25"/>
    <row r="802" s="140" customFormat="1" x14ac:dyDescent="0.25"/>
    <row r="803" s="140" customFormat="1" x14ac:dyDescent="0.25"/>
    <row r="804" s="140" customFormat="1" x14ac:dyDescent="0.25"/>
    <row r="805" s="140" customFormat="1" x14ac:dyDescent="0.25"/>
    <row r="806" s="140" customFormat="1" x14ac:dyDescent="0.25"/>
    <row r="807" s="140" customFormat="1" x14ac:dyDescent="0.25"/>
    <row r="808" s="140" customFormat="1" x14ac:dyDescent="0.25"/>
    <row r="809" s="140" customFormat="1" x14ac:dyDescent="0.25"/>
    <row r="810" s="140" customFormat="1" x14ac:dyDescent="0.25"/>
    <row r="811" s="140" customFormat="1" x14ac:dyDescent="0.25"/>
    <row r="812" s="140" customFormat="1" x14ac:dyDescent="0.25"/>
    <row r="813" s="140" customFormat="1" x14ac:dyDescent="0.25"/>
    <row r="814" s="140" customFormat="1" x14ac:dyDescent="0.25"/>
    <row r="815" s="140" customFormat="1" x14ac:dyDescent="0.25"/>
    <row r="816" s="140" customFormat="1" x14ac:dyDescent="0.25"/>
    <row r="817" s="140" customFormat="1" x14ac:dyDescent="0.25"/>
    <row r="818" s="140" customFormat="1" x14ac:dyDescent="0.25"/>
    <row r="819" s="140" customFormat="1" x14ac:dyDescent="0.25"/>
    <row r="820" s="140" customFormat="1" x14ac:dyDescent="0.25"/>
    <row r="821" s="140" customFormat="1" x14ac:dyDescent="0.25"/>
    <row r="822" s="140" customFormat="1" x14ac:dyDescent="0.25"/>
    <row r="823" s="140" customFormat="1" x14ac:dyDescent="0.25"/>
    <row r="824" s="140" customFormat="1" x14ac:dyDescent="0.25"/>
    <row r="825" s="140" customFormat="1" x14ac:dyDescent="0.25"/>
    <row r="826" s="140" customFormat="1" x14ac:dyDescent="0.25"/>
    <row r="827" s="140" customFormat="1" x14ac:dyDescent="0.25"/>
    <row r="828" s="140" customFormat="1" x14ac:dyDescent="0.25"/>
    <row r="829" s="140" customFormat="1" x14ac:dyDescent="0.25"/>
    <row r="830" s="140" customFormat="1" x14ac:dyDescent="0.25"/>
    <row r="831" s="140" customFormat="1" x14ac:dyDescent="0.25"/>
    <row r="832" s="140" customFormat="1" x14ac:dyDescent="0.25"/>
    <row r="833" s="140" customFormat="1" x14ac:dyDescent="0.25"/>
    <row r="834" s="140" customFormat="1" x14ac:dyDescent="0.25"/>
    <row r="835" s="140" customFormat="1" x14ac:dyDescent="0.25"/>
    <row r="836" s="140" customFormat="1" x14ac:dyDescent="0.25"/>
    <row r="837" s="140" customFormat="1" x14ac:dyDescent="0.25"/>
    <row r="838" s="140" customFormat="1" x14ac:dyDescent="0.25"/>
    <row r="839" s="140" customFormat="1" x14ac:dyDescent="0.25"/>
    <row r="840" s="140" customFormat="1" x14ac:dyDescent="0.25"/>
    <row r="841" s="140" customFormat="1" x14ac:dyDescent="0.25"/>
    <row r="842" s="140" customFormat="1" x14ac:dyDescent="0.25"/>
    <row r="843" s="140" customFormat="1" x14ac:dyDescent="0.25"/>
    <row r="844" s="140" customFormat="1" x14ac:dyDescent="0.25"/>
    <row r="845" s="140" customFormat="1" x14ac:dyDescent="0.25"/>
    <row r="846" s="140" customFormat="1" x14ac:dyDescent="0.25"/>
    <row r="847" s="140" customFormat="1" x14ac:dyDescent="0.25"/>
    <row r="848" s="140" customFormat="1" x14ac:dyDescent="0.25"/>
    <row r="849" s="140" customFormat="1" x14ac:dyDescent="0.25"/>
    <row r="850" s="140" customFormat="1" x14ac:dyDescent="0.25"/>
    <row r="851" s="140" customFormat="1" x14ac:dyDescent="0.25"/>
    <row r="852" s="140" customFormat="1" x14ac:dyDescent="0.25"/>
    <row r="853" s="140" customFormat="1" x14ac:dyDescent="0.25"/>
    <row r="854" s="140" customFormat="1" x14ac:dyDescent="0.25"/>
    <row r="855" s="140" customFormat="1" x14ac:dyDescent="0.25"/>
    <row r="856" s="140" customFormat="1" x14ac:dyDescent="0.25"/>
    <row r="857" s="140" customFormat="1" x14ac:dyDescent="0.25"/>
    <row r="858" s="140" customFormat="1" x14ac:dyDescent="0.25"/>
    <row r="859" s="140" customFormat="1" x14ac:dyDescent="0.25"/>
    <row r="860" s="140" customFormat="1" x14ac:dyDescent="0.25"/>
    <row r="861" s="140" customFormat="1" x14ac:dyDescent="0.25"/>
    <row r="862" s="140" customFormat="1" x14ac:dyDescent="0.25"/>
    <row r="863" s="140" customFormat="1" x14ac:dyDescent="0.25"/>
    <row r="864" s="140" customFormat="1" x14ac:dyDescent="0.25"/>
    <row r="865" s="140" customFormat="1" x14ac:dyDescent="0.25"/>
    <row r="866" s="140" customFormat="1" x14ac:dyDescent="0.25"/>
    <row r="867" s="140" customFormat="1" x14ac:dyDescent="0.25"/>
    <row r="868" s="140" customFormat="1" x14ac:dyDescent="0.25"/>
    <row r="869" s="140" customFormat="1" x14ac:dyDescent="0.25"/>
    <row r="870" s="140" customFormat="1" x14ac:dyDescent="0.25"/>
    <row r="871" s="140" customFormat="1" x14ac:dyDescent="0.25"/>
    <row r="872" s="140" customFormat="1" x14ac:dyDescent="0.25"/>
    <row r="873" s="140" customFormat="1" x14ac:dyDescent="0.25"/>
    <row r="874" s="140" customFormat="1" x14ac:dyDescent="0.25"/>
    <row r="875" s="140" customFormat="1" x14ac:dyDescent="0.25"/>
    <row r="876" s="140" customFormat="1" x14ac:dyDescent="0.25"/>
    <row r="877" s="140" customFormat="1" x14ac:dyDescent="0.25"/>
    <row r="878" s="140" customFormat="1" x14ac:dyDescent="0.25"/>
    <row r="879" s="140" customFormat="1" x14ac:dyDescent="0.25"/>
    <row r="880" s="140" customFormat="1" x14ac:dyDescent="0.25"/>
    <row r="881" s="140" customFormat="1" x14ac:dyDescent="0.25"/>
    <row r="882" s="140" customFormat="1" x14ac:dyDescent="0.25"/>
    <row r="883" s="140" customFormat="1" x14ac:dyDescent="0.25"/>
    <row r="884" s="140" customFormat="1" x14ac:dyDescent="0.25"/>
    <row r="885" s="140" customFormat="1" x14ac:dyDescent="0.25"/>
    <row r="886" s="140" customFormat="1" x14ac:dyDescent="0.25"/>
    <row r="887" s="140" customFormat="1" x14ac:dyDescent="0.25"/>
    <row r="888" s="140" customFormat="1" x14ac:dyDescent="0.25"/>
    <row r="889" s="140" customFormat="1" x14ac:dyDescent="0.25"/>
    <row r="890" s="140" customFormat="1" x14ac:dyDescent="0.25"/>
    <row r="891" s="140" customFormat="1" x14ac:dyDescent="0.25"/>
    <row r="892" s="140" customFormat="1" x14ac:dyDescent="0.25"/>
    <row r="893" s="140" customFormat="1" x14ac:dyDescent="0.25"/>
    <row r="894" s="140" customFormat="1" x14ac:dyDescent="0.25"/>
    <row r="895" s="140" customFormat="1" x14ac:dyDescent="0.25"/>
    <row r="896" s="140" customFormat="1" x14ac:dyDescent="0.25"/>
    <row r="897" s="140" customFormat="1" x14ac:dyDescent="0.25"/>
    <row r="898" s="140" customFormat="1" x14ac:dyDescent="0.25"/>
    <row r="899" s="140" customFormat="1" x14ac:dyDescent="0.25"/>
    <row r="900" s="140" customFormat="1" x14ac:dyDescent="0.25"/>
    <row r="901" s="140" customFormat="1" x14ac:dyDescent="0.25"/>
    <row r="902" s="140" customFormat="1" x14ac:dyDescent="0.25"/>
    <row r="903" s="140" customFormat="1" x14ac:dyDescent="0.25"/>
    <row r="904" s="140" customFormat="1" x14ac:dyDescent="0.25"/>
    <row r="905" s="140" customFormat="1" x14ac:dyDescent="0.25"/>
    <row r="906" s="140" customFormat="1" x14ac:dyDescent="0.25"/>
    <row r="907" s="140" customFormat="1" x14ac:dyDescent="0.25"/>
    <row r="908" s="140" customFormat="1" x14ac:dyDescent="0.25"/>
    <row r="909" s="140" customFormat="1" x14ac:dyDescent="0.25"/>
    <row r="910" s="140" customFormat="1" x14ac:dyDescent="0.25"/>
    <row r="911" s="140" customFormat="1" x14ac:dyDescent="0.25"/>
    <row r="912" s="140" customFormat="1" x14ac:dyDescent="0.25"/>
    <row r="913" s="140" customFormat="1" x14ac:dyDescent="0.25"/>
    <row r="914" s="140" customFormat="1" x14ac:dyDescent="0.25"/>
    <row r="915" s="140" customFormat="1" x14ac:dyDescent="0.25"/>
    <row r="916" s="140" customFormat="1" x14ac:dyDescent="0.25"/>
    <row r="917" s="140" customFormat="1" x14ac:dyDescent="0.25"/>
    <row r="918" s="140" customFormat="1" x14ac:dyDescent="0.25"/>
    <row r="919" s="140" customFormat="1" x14ac:dyDescent="0.25"/>
    <row r="920" s="140" customFormat="1" x14ac:dyDescent="0.25"/>
    <row r="921" s="140" customFormat="1" x14ac:dyDescent="0.25"/>
    <row r="922" s="140" customFormat="1" x14ac:dyDescent="0.25"/>
    <row r="923" s="140" customFormat="1" x14ac:dyDescent="0.25"/>
    <row r="924" s="140" customFormat="1" x14ac:dyDescent="0.25"/>
    <row r="925" s="140" customFormat="1" x14ac:dyDescent="0.25"/>
    <row r="926" s="140" customFormat="1" x14ac:dyDescent="0.25"/>
    <row r="927" s="140" customFormat="1" x14ac:dyDescent="0.25"/>
    <row r="928" s="140" customFormat="1" x14ac:dyDescent="0.25"/>
    <row r="929" s="140" customFormat="1" x14ac:dyDescent="0.25"/>
    <row r="930" s="140" customFormat="1" x14ac:dyDescent="0.25"/>
    <row r="931" s="140" customFormat="1" x14ac:dyDescent="0.25"/>
    <row r="932" s="140" customFormat="1" x14ac:dyDescent="0.25"/>
    <row r="933" s="140" customFormat="1" x14ac:dyDescent="0.25"/>
    <row r="934" s="140" customFormat="1" x14ac:dyDescent="0.25"/>
    <row r="935" s="140" customFormat="1" x14ac:dyDescent="0.25"/>
    <row r="936" s="140" customFormat="1" x14ac:dyDescent="0.25"/>
    <row r="937" s="140" customFormat="1" x14ac:dyDescent="0.25"/>
    <row r="938" s="140" customFormat="1" x14ac:dyDescent="0.25"/>
    <row r="939" s="140" customFormat="1" x14ac:dyDescent="0.25"/>
    <row r="940" s="140" customFormat="1" x14ac:dyDescent="0.25"/>
    <row r="941" s="140" customFormat="1" x14ac:dyDescent="0.25"/>
    <row r="942" s="140" customFormat="1" x14ac:dyDescent="0.25"/>
    <row r="943" s="140" customFormat="1" x14ac:dyDescent="0.25"/>
    <row r="944" s="140" customFormat="1" x14ac:dyDescent="0.25"/>
    <row r="945" s="140" customFormat="1" x14ac:dyDescent="0.25"/>
    <row r="946" s="140" customFormat="1" x14ac:dyDescent="0.25"/>
    <row r="947" s="140" customFormat="1" x14ac:dyDescent="0.25"/>
    <row r="948" s="140" customFormat="1" x14ac:dyDescent="0.25"/>
    <row r="949" s="140" customFormat="1" x14ac:dyDescent="0.25"/>
    <row r="950" s="140" customFormat="1" x14ac:dyDescent="0.25"/>
    <row r="951" s="140" customFormat="1" x14ac:dyDescent="0.25"/>
    <row r="952" s="140" customFormat="1" x14ac:dyDescent="0.25"/>
    <row r="953" s="140" customFormat="1" x14ac:dyDescent="0.25"/>
    <row r="954" s="140" customFormat="1" x14ac:dyDescent="0.25"/>
    <row r="955" s="140" customFormat="1" x14ac:dyDescent="0.25"/>
    <row r="956" s="140" customFormat="1" x14ac:dyDescent="0.25"/>
    <row r="957" s="140" customFormat="1" x14ac:dyDescent="0.25"/>
    <row r="958" s="140" customFormat="1" x14ac:dyDescent="0.25"/>
    <row r="959" s="140" customFormat="1" x14ac:dyDescent="0.25"/>
    <row r="960" s="140" customFormat="1" x14ac:dyDescent="0.25"/>
    <row r="961" s="140" customFormat="1" x14ac:dyDescent="0.25"/>
    <row r="962" s="140" customFormat="1" x14ac:dyDescent="0.25"/>
    <row r="963" s="140" customFormat="1" x14ac:dyDescent="0.25"/>
    <row r="964" s="140" customFormat="1" x14ac:dyDescent="0.25"/>
    <row r="965" s="140" customFormat="1" x14ac:dyDescent="0.25"/>
    <row r="966" s="140" customFormat="1" x14ac:dyDescent="0.25"/>
    <row r="967" s="140" customFormat="1" x14ac:dyDescent="0.25"/>
    <row r="968" s="140" customFormat="1" x14ac:dyDescent="0.25"/>
    <row r="969" s="140" customFormat="1" x14ac:dyDescent="0.25"/>
    <row r="970" s="140" customFormat="1" x14ac:dyDescent="0.25"/>
    <row r="971" s="140" customFormat="1" x14ac:dyDescent="0.25"/>
    <row r="972" s="140" customFormat="1" x14ac:dyDescent="0.25"/>
    <row r="973" s="140" customFormat="1" x14ac:dyDescent="0.25"/>
    <row r="974" s="140" customFormat="1" x14ac:dyDescent="0.25"/>
    <row r="975" s="140" customFormat="1" x14ac:dyDescent="0.25"/>
    <row r="976" s="140" customFormat="1" x14ac:dyDescent="0.25"/>
    <row r="977" s="140" customFormat="1" x14ac:dyDescent="0.25"/>
    <row r="978" s="140" customFormat="1" x14ac:dyDescent="0.25"/>
    <row r="979" s="140" customFormat="1" x14ac:dyDescent="0.25"/>
    <row r="980" s="140" customFormat="1" x14ac:dyDescent="0.25"/>
    <row r="981" s="140" customFormat="1" x14ac:dyDescent="0.25"/>
    <row r="982" s="140" customFormat="1" x14ac:dyDescent="0.25"/>
    <row r="983" s="140" customFormat="1" x14ac:dyDescent="0.25"/>
    <row r="984" s="140" customFormat="1" x14ac:dyDescent="0.25"/>
    <row r="985" s="140" customFormat="1" x14ac:dyDescent="0.25"/>
    <row r="986" s="140" customFormat="1" x14ac:dyDescent="0.25"/>
    <row r="987" s="140" customFormat="1" x14ac:dyDescent="0.25"/>
    <row r="988" s="140" customFormat="1" x14ac:dyDescent="0.25"/>
    <row r="989" s="140" customFormat="1" x14ac:dyDescent="0.25"/>
    <row r="990" s="140" customFormat="1" x14ac:dyDescent="0.25"/>
    <row r="991" s="140" customFormat="1" x14ac:dyDescent="0.25"/>
    <row r="992" s="140" customFormat="1" x14ac:dyDescent="0.25"/>
    <row r="993" s="140" customFormat="1" x14ac:dyDescent="0.25"/>
    <row r="994" s="140" customFormat="1" x14ac:dyDescent="0.25"/>
    <row r="995" s="140" customFormat="1" x14ac:dyDescent="0.25"/>
    <row r="996" s="140" customFormat="1" x14ac:dyDescent="0.25"/>
    <row r="997" s="140" customFormat="1" x14ac:dyDescent="0.25"/>
    <row r="998" s="140" customFormat="1" x14ac:dyDescent="0.25"/>
    <row r="999" s="140" customFormat="1" x14ac:dyDescent="0.25"/>
    <row r="1000" s="140" customFormat="1" x14ac:dyDescent="0.25"/>
    <row r="1001" s="140" customFormat="1" x14ac:dyDescent="0.25"/>
    <row r="1002" s="140" customFormat="1" x14ac:dyDescent="0.25"/>
    <row r="1003" s="140" customFormat="1" x14ac:dyDescent="0.25"/>
    <row r="1004" s="140" customFormat="1" x14ac:dyDescent="0.25"/>
    <row r="1005" s="140" customFormat="1" x14ac:dyDescent="0.25"/>
    <row r="1006" s="140" customFormat="1" x14ac:dyDescent="0.25"/>
    <row r="1007" s="140" customFormat="1" x14ac:dyDescent="0.25"/>
    <row r="1008" s="140" customFormat="1" x14ac:dyDescent="0.25"/>
    <row r="1009" s="140" customFormat="1" x14ac:dyDescent="0.25"/>
    <row r="1010" s="140" customFormat="1" x14ac:dyDescent="0.25"/>
    <row r="1011" s="140" customFormat="1" x14ac:dyDescent="0.25"/>
    <row r="1012" s="140" customFormat="1" x14ac:dyDescent="0.25"/>
    <row r="1013" s="140" customFormat="1" x14ac:dyDescent="0.25"/>
    <row r="1014" s="140" customFormat="1" x14ac:dyDescent="0.25"/>
    <row r="1015" s="140" customFormat="1" x14ac:dyDescent="0.25"/>
    <row r="1016" s="140" customFormat="1" x14ac:dyDescent="0.25"/>
    <row r="1017" s="140" customFormat="1" x14ac:dyDescent="0.25"/>
    <row r="1018" s="140" customFormat="1" x14ac:dyDescent="0.25"/>
    <row r="1019" s="140" customFormat="1" x14ac:dyDescent="0.25"/>
    <row r="1020" s="140" customFormat="1" x14ac:dyDescent="0.25"/>
    <row r="1021" s="140" customFormat="1" x14ac:dyDescent="0.25"/>
    <row r="1022" s="140" customFormat="1" x14ac:dyDescent="0.25"/>
    <row r="1023" s="140" customFormat="1" x14ac:dyDescent="0.25"/>
    <row r="1024" s="140" customFormat="1" x14ac:dyDescent="0.25"/>
    <row r="1025" s="140" customFormat="1" x14ac:dyDescent="0.25"/>
    <row r="1026" s="140" customFormat="1" x14ac:dyDescent="0.25"/>
    <row r="1027" s="140" customFormat="1" x14ac:dyDescent="0.25"/>
    <row r="1028" s="140" customFormat="1" x14ac:dyDescent="0.25"/>
    <row r="1029" s="140" customFormat="1" x14ac:dyDescent="0.25"/>
    <row r="1030" s="140" customFormat="1" x14ac:dyDescent="0.25"/>
    <row r="1031" s="140" customFormat="1" x14ac:dyDescent="0.25"/>
    <row r="1032" s="140" customFormat="1" x14ac:dyDescent="0.25"/>
    <row r="1033" s="140" customFormat="1" x14ac:dyDescent="0.25"/>
    <row r="1034" s="140" customFormat="1" x14ac:dyDescent="0.25"/>
    <row r="1035" s="140" customFormat="1" x14ac:dyDescent="0.25"/>
    <row r="1036" s="140" customFormat="1" x14ac:dyDescent="0.25"/>
    <row r="1037" s="140" customFormat="1" x14ac:dyDescent="0.25"/>
    <row r="1038" s="140" customFormat="1" x14ac:dyDescent="0.25"/>
    <row r="1039" s="140" customFormat="1" x14ac:dyDescent="0.25"/>
    <row r="1040" s="140" customFormat="1" x14ac:dyDescent="0.25"/>
    <row r="1041" s="140" customFormat="1" x14ac:dyDescent="0.25"/>
    <row r="1042" s="140" customFormat="1" x14ac:dyDescent="0.25"/>
    <row r="1043" s="140" customFormat="1" x14ac:dyDescent="0.25"/>
    <row r="1044" s="140" customFormat="1" x14ac:dyDescent="0.25"/>
    <row r="1045" s="140" customFormat="1" x14ac:dyDescent="0.25"/>
    <row r="1046" s="140" customFormat="1" x14ac:dyDescent="0.25"/>
    <row r="1047" s="140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Z8:Z9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A1:O1"/>
    <mergeCell ref="A3:T3"/>
    <mergeCell ref="A4:T4"/>
    <mergeCell ref="A6:I6"/>
    <mergeCell ref="J6:V6"/>
  </mergeCells>
  <pageMargins left="0.15" right="0.15" top="0.6" bottom="0.02" header="0.3" footer="0.3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40</vt:i4>
      </vt:variant>
    </vt:vector>
  </HeadingPairs>
  <TitlesOfParts>
    <vt:vector size="57" baseType="lpstr">
      <vt:lpstr>Январь</vt:lpstr>
      <vt:lpstr>Февраль</vt:lpstr>
      <vt:lpstr>Март</vt:lpstr>
      <vt:lpstr>Апрель</vt:lpstr>
      <vt:lpstr>Лист2</vt:lpstr>
      <vt:lpstr>Май</vt:lpstr>
      <vt:lpstr>Июнь</vt:lpstr>
      <vt:lpstr>Июнь корр</vt:lpstr>
      <vt:lpstr>Июль</vt:lpstr>
      <vt:lpstr>Август</vt:lpstr>
      <vt:lpstr>Сентябрь</vt:lpstr>
      <vt:lpstr>Октябрь</vt:lpstr>
      <vt:lpstr>Ноябрь</vt:lpstr>
      <vt:lpstr>декабрь</vt:lpstr>
      <vt:lpstr>Сводная по недоотпуску</vt:lpstr>
      <vt:lpstr>годовая</vt:lpstr>
      <vt:lpstr>Форма 8.1</vt:lpstr>
      <vt:lpstr>Август!_ftn1</vt:lpstr>
      <vt:lpstr>Апрель!_ftn1</vt:lpstr>
      <vt:lpstr>декабрь!_ftn1</vt:lpstr>
      <vt:lpstr>Июль!_ftn1</vt:lpstr>
      <vt:lpstr>Июнь!_ftn1</vt:lpstr>
      <vt:lpstr>'Июнь корр'!_ftn1</vt:lpstr>
      <vt:lpstr>Май!_ftn1</vt:lpstr>
      <vt:lpstr>Март!_ftn1</vt:lpstr>
      <vt:lpstr>Ноябрь!_ftn1</vt:lpstr>
      <vt:lpstr>Октябрь!_ftn1</vt:lpstr>
      <vt:lpstr>Сентябрь!_ftn1</vt:lpstr>
      <vt:lpstr>Февраль!_ftn1</vt:lpstr>
      <vt:lpstr>Январь!_ftn1</vt:lpstr>
      <vt:lpstr>Август!_ftnref1</vt:lpstr>
      <vt:lpstr>Апрель!_ftnref1</vt:lpstr>
      <vt:lpstr>декабрь!_ftnref1</vt:lpstr>
      <vt:lpstr>Июль!_ftnref1</vt:lpstr>
      <vt:lpstr>Июнь!_ftnref1</vt:lpstr>
      <vt:lpstr>'Июнь корр'!_ftnref1</vt:lpstr>
      <vt:lpstr>Май!_ftnref1</vt:lpstr>
      <vt:lpstr>Март!_ftnref1</vt:lpstr>
      <vt:lpstr>Ноябрь!_ftnref1</vt:lpstr>
      <vt:lpstr>Октябрь!_ftnref1</vt:lpstr>
      <vt:lpstr>Сентябрь!_ftnref1</vt:lpstr>
      <vt:lpstr>Февраль!_ftnref1</vt:lpstr>
      <vt:lpstr>Январь!_ftnref1</vt:lpstr>
      <vt:lpstr>Август!_Toc472327096</vt:lpstr>
      <vt:lpstr>Апрель!_Toc472327096</vt:lpstr>
      <vt:lpstr>декабрь!_Toc472327096</vt:lpstr>
      <vt:lpstr>Июль!_Toc472327096</vt:lpstr>
      <vt:lpstr>Июнь!_Toc472327096</vt:lpstr>
      <vt:lpstr>'Июнь корр'!_Toc472327096</vt:lpstr>
      <vt:lpstr>Май!_Toc472327096</vt:lpstr>
      <vt:lpstr>Март!_Toc472327096</vt:lpstr>
      <vt:lpstr>Ноябрь!_Toc472327096</vt:lpstr>
      <vt:lpstr>Октябрь!_Toc472327096</vt:lpstr>
      <vt:lpstr>Сентябрь!_Toc472327096</vt:lpstr>
      <vt:lpstr>Февраль!_Toc472327096</vt:lpstr>
      <vt:lpstr>Январь!_Toc472327096</vt:lpstr>
      <vt:lpstr>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Admin</cp:lastModifiedBy>
  <cp:lastPrinted>2024-12-28T06:55:57Z</cp:lastPrinted>
  <dcterms:created xsi:type="dcterms:W3CDTF">2017-02-13T15:22:59Z</dcterms:created>
  <dcterms:modified xsi:type="dcterms:W3CDTF">2025-03-25T07:43:10Z</dcterms:modified>
</cp:coreProperties>
</file>