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790" activeTab="10"/>
  </bookViews>
  <sheets>
    <sheet name="шаля" sheetId="1" r:id="rId1"/>
    <sheet name="Сир" sheetId="2" r:id="rId2"/>
    <sheet name="ПРУ" sheetId="3" r:id="rId3"/>
    <sheet name="мет" sheetId="4" r:id="rId4"/>
    <sheet name="БКУ" sheetId="5" r:id="rId5"/>
    <sheet name="арт" sheetId="6" r:id="rId6"/>
    <sheet name="мтрз" sheetId="7" r:id="rId7"/>
    <sheet name="хлад" sheetId="8" r:id="rId8"/>
    <sheet name="итог" sheetId="9" r:id="rId9"/>
    <sheet name="В.нейв." sheetId="10" r:id="rId10"/>
    <sheet name="всего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<sst xmlns="http://schemas.openxmlformats.org/spreadsheetml/2006/main" count="1279" uniqueCount="65">
  <si>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</si>
  <si>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</si>
  <si>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</si>
  <si>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</si>
  <si>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</si>
  <si>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</si>
  <si>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</si>
  <si>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</si>
  <si>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</si>
  <si>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</si>
  <si>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</si>
  <si>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</si>
  <si>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год:</t>
  </si>
  <si>
    <t>Группы потребителей</t>
  </si>
  <si>
    <t>хозрасчетные промышленные &lt; 750 кВА</t>
  </si>
  <si>
    <t>высокое напряжение</t>
  </si>
  <si>
    <t>среднее напряжение 1</t>
  </si>
  <si>
    <t>среднее напряжение 2</t>
  </si>
  <si>
    <t>низкое напряжение</t>
  </si>
  <si>
    <t>Непромышленные потребители</t>
  </si>
  <si>
    <t>хозрасчетные непромышленные потребители</t>
  </si>
  <si>
    <t>бюджетные непромышленные потребители</t>
  </si>
  <si>
    <t>Население городское</t>
  </si>
  <si>
    <t>с электроплитами</t>
  </si>
  <si>
    <t>с газовыми плитами</t>
  </si>
  <si>
    <t>с огневыми плитами</t>
  </si>
  <si>
    <t>Население сельское</t>
  </si>
  <si>
    <t>городские</t>
  </si>
  <si>
    <t>коллективные сады</t>
  </si>
  <si>
    <t>гаражно-строительные кооперативы</t>
  </si>
  <si>
    <t>Собственные нужды предприятия</t>
  </si>
  <si>
    <t>Хознужды энергосистемы</t>
  </si>
  <si>
    <t>Всего отпущено потребителям</t>
  </si>
  <si>
    <t>Начальник энергосбыта ООО "ЭнергоШаля"</t>
  </si>
  <si>
    <t>А.В.Шамов</t>
  </si>
  <si>
    <t>факт</t>
  </si>
  <si>
    <t>Промышленность&gt;750 кВА</t>
  </si>
  <si>
    <t>Эл.железнодорожный транспорт</t>
  </si>
  <si>
    <t>Сельскохозяйственные потребители</t>
  </si>
  <si>
    <t>Религиозные организации</t>
  </si>
  <si>
    <t>Потери электроэнергии</t>
  </si>
  <si>
    <t>Потери электроэнергии,%</t>
  </si>
  <si>
    <t>сельские</t>
  </si>
  <si>
    <t>Населенные пункты,всего ( нн)</t>
  </si>
  <si>
    <t>Население,всего ( нн)</t>
  </si>
  <si>
    <t xml:space="preserve">Покупка энергии </t>
  </si>
  <si>
    <t>гаражно-строительные кооперативы,скважины</t>
  </si>
  <si>
    <t>ПРУ</t>
  </si>
  <si>
    <t>МЕТАЛЛ</t>
  </si>
  <si>
    <t>БКУ</t>
  </si>
  <si>
    <t>Верх Нейвинск</t>
  </si>
  <si>
    <t>Сирень</t>
  </si>
  <si>
    <t>отдали</t>
  </si>
  <si>
    <t>в город</t>
  </si>
  <si>
    <t>по мрск</t>
  </si>
  <si>
    <t>ШАЛЯ(МРСК)отпр.в город</t>
  </si>
  <si>
    <t>Итого (шаля,сирень,пру,металл,бку)</t>
  </si>
  <si>
    <t xml:space="preserve">                             Плановый отпуск электрической энергии потребителям ООО "ЭНЕРГОШАЛЯ" на 2012г.</t>
  </si>
  <si>
    <t>2012г</t>
  </si>
  <si>
    <t xml:space="preserve">                             Плановый отпуск электрической энергии потребителям ООО "ЭНЕРГОШАЛЯ" на 2012 г.</t>
  </si>
  <si>
    <r>
      <t>гаражно-строительные кооперативы,</t>
    </r>
    <r>
      <rPr>
        <b/>
        <sz val="8"/>
        <color indexed="53"/>
        <rFont val="Arial Cyr"/>
        <family val="0"/>
      </rPr>
      <t>скважины</t>
    </r>
  </si>
  <si>
    <t>вентпром</t>
  </si>
  <si>
    <t>мтрз</t>
  </si>
  <si>
    <t>хладокомбинат</t>
  </si>
  <si>
    <t>всего энергошаля+Верх.ней.МРСК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</si>
</sst>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7"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8"/>
      <color indexed="61"/>
      <name val="Arial Cyr"/>
      <family val="2"/>
    </font>
    <font>
      <b/>
      <sz val="8"/>
      <name val="Arial Cyr"/>
      <family val="2"/>
    </font>
    <font>
      <sz val="8"/>
      <color indexed="61"/>
      <name val="Arial"/>
      <family val="2"/>
    </font>
    <font>
      <sz val="8"/>
      <color indexed="23"/>
      <name val="Arial"/>
      <family val="2"/>
    </font>
    <font>
      <sz val="8"/>
      <color indexed="55"/>
      <name val="Arial"/>
      <family val="2"/>
    </font>
    <font>
      <sz val="8"/>
      <color indexed="20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61"/>
      <name val="Arial Cyr"/>
      <family val="2"/>
    </font>
    <font>
      <b/>
      <sz val="8"/>
      <color indexed="61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00206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172" fontId="6" fillId="0" borderId="16" xfId="0" applyNumberFormat="1" applyFont="1" applyBorder="1" applyAlignment="1">
      <alignment/>
    </xf>
    <xf numFmtId="1" fontId="8" fillId="33" borderId="14" xfId="0" applyNumberFormat="1" applyFont="1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1" fontId="7" fillId="33" borderId="16" xfId="0" applyNumberFormat="1" applyFont="1" applyFill="1" applyBorder="1" applyAlignment="1">
      <alignment/>
    </xf>
    <xf numFmtId="1" fontId="10" fillId="33" borderId="16" xfId="0" applyNumberFormat="1" applyFont="1" applyFill="1" applyBorder="1" applyAlignment="1">
      <alignment/>
    </xf>
    <xf numFmtId="1" fontId="11" fillId="33" borderId="16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/>
    </xf>
    <xf numFmtId="1" fontId="14" fillId="33" borderId="16" xfId="0" applyNumberFormat="1" applyFont="1" applyFill="1" applyBorder="1" applyAlignment="1">
      <alignment/>
    </xf>
    <xf numFmtId="1" fontId="15" fillId="33" borderId="16" xfId="0" applyNumberFormat="1" applyFont="1" applyFill="1" applyBorder="1" applyAlignment="1">
      <alignment/>
    </xf>
    <xf numFmtId="1" fontId="16" fillId="0" borderId="16" xfId="0" applyNumberFormat="1" applyFont="1" applyBorder="1" applyAlignment="1">
      <alignment/>
    </xf>
    <xf numFmtId="1" fontId="9" fillId="33" borderId="15" xfId="0" applyNumberFormat="1" applyFont="1" applyFill="1" applyBorder="1" applyAlignment="1">
      <alignment/>
    </xf>
    <xf numFmtId="172" fontId="16" fillId="0" borderId="16" xfId="0" applyNumberFormat="1" applyFont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17" fillId="33" borderId="16" xfId="0" applyNumberFormat="1" applyFont="1" applyFill="1" applyBorder="1" applyAlignment="1">
      <alignment/>
    </xf>
    <xf numFmtId="1" fontId="18" fillId="33" borderId="16" xfId="0" applyNumberFormat="1" applyFont="1" applyFill="1" applyBorder="1" applyAlignment="1">
      <alignment/>
    </xf>
    <xf numFmtId="1" fontId="19" fillId="33" borderId="14" xfId="0" applyNumberFormat="1" applyFont="1" applyFill="1" applyBorder="1" applyAlignment="1">
      <alignment/>
    </xf>
    <xf numFmtId="1" fontId="20" fillId="33" borderId="16" xfId="0" applyNumberFormat="1" applyFont="1" applyFill="1" applyBorder="1" applyAlignment="1">
      <alignment/>
    </xf>
    <xf numFmtId="1" fontId="21" fillId="33" borderId="16" xfId="0" applyNumberFormat="1" applyFont="1" applyFill="1" applyBorder="1" applyAlignment="1">
      <alignment/>
    </xf>
    <xf numFmtId="1" fontId="22" fillId="33" borderId="16" xfId="0" applyNumberFormat="1" applyFont="1" applyFill="1" applyBorder="1" applyAlignment="1">
      <alignment/>
    </xf>
    <xf numFmtId="1" fontId="23" fillId="33" borderId="16" xfId="0" applyNumberFormat="1" applyFont="1" applyFill="1" applyBorder="1" applyAlignment="1">
      <alignment/>
    </xf>
    <xf numFmtId="1" fontId="18" fillId="33" borderId="16" xfId="0" applyNumberFormat="1" applyFont="1" applyFill="1" applyBorder="1" applyAlignment="1">
      <alignment/>
    </xf>
    <xf numFmtId="1" fontId="20" fillId="33" borderId="16" xfId="0" applyNumberFormat="1" applyFont="1" applyFill="1" applyBorder="1" applyAlignment="1">
      <alignment/>
    </xf>
    <xf numFmtId="1" fontId="21" fillId="33" borderId="16" xfId="0" applyNumberFormat="1" applyFont="1" applyFill="1" applyBorder="1" applyAlignment="1">
      <alignment/>
    </xf>
    <xf numFmtId="1" fontId="17" fillId="33" borderId="16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1" fontId="24" fillId="33" borderId="16" xfId="0" applyNumberFormat="1" applyFont="1" applyFill="1" applyBorder="1" applyAlignment="1">
      <alignment/>
    </xf>
    <xf numFmtId="1" fontId="25" fillId="33" borderId="16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1" fontId="16" fillId="33" borderId="16" xfId="0" applyNumberFormat="1" applyFont="1" applyFill="1" applyBorder="1" applyAlignment="1">
      <alignment/>
    </xf>
    <xf numFmtId="173" fontId="16" fillId="0" borderId="16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" fontId="64" fillId="0" borderId="16" xfId="0" applyNumberFormat="1" applyFont="1" applyBorder="1" applyAlignment="1">
      <alignment/>
    </xf>
    <xf numFmtId="2" fontId="64" fillId="0" borderId="16" xfId="0" applyNumberFormat="1" applyFont="1" applyBorder="1" applyAlignment="1">
      <alignment/>
    </xf>
    <xf numFmtId="172" fontId="64" fillId="0" borderId="16" xfId="0" applyNumberFormat="1" applyFont="1" applyBorder="1" applyAlignment="1">
      <alignment/>
    </xf>
    <xf numFmtId="1" fontId="65" fillId="33" borderId="16" xfId="0" applyNumberFormat="1" applyFont="1" applyFill="1" applyBorder="1" applyAlignment="1">
      <alignment/>
    </xf>
    <xf numFmtId="1" fontId="66" fillId="33" borderId="14" xfId="0" applyNumberFormat="1" applyFont="1" applyFill="1" applyBorder="1" applyAlignment="1">
      <alignment/>
    </xf>
    <xf numFmtId="1" fontId="66" fillId="33" borderId="14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70">
      <selection activeCell="M78" sqref="M78"/>
    </sheetView>
  </sheetViews>
  <sheetFormatPr defaultColWidth="9.140625" defaultRowHeight="12.75"/>
  <cols>
    <col min="1" max="1" width="38.8515625" style="0" customWidth="1"/>
    <col min="2" max="12" width="7.421875" style="0" customWidth="1"/>
  </cols>
  <sheetData>
    <row r="1" spans="1:8" s="4" customFormat="1" ht="18.75" customHeight="1">
      <c r="A1" s="1" t="s">
        <v>57</v>
      </c>
      <c r="B1" s="2"/>
      <c r="C1" s="2"/>
      <c r="D1" s="3"/>
      <c r="E1" s="2"/>
      <c r="F1" s="2"/>
      <c r="G1" s="2"/>
      <c r="H1" s="2"/>
    </row>
    <row r="2" spans="1:8" s="4" customFormat="1" ht="18.75" customHeight="1">
      <c r="A2" s="5"/>
      <c r="B2" s="2"/>
      <c r="C2" s="2"/>
      <c r="D2" s="3"/>
      <c r="E2" s="2"/>
      <c r="F2" s="2"/>
      <c r="G2" s="2"/>
      <c r="H2" s="2"/>
    </row>
    <row r="3" spans="1:8" s="4" customFormat="1" ht="18.75" customHeight="1">
      <c r="A3" s="5" t="s">
        <v>55</v>
      </c>
      <c r="B3" s="2"/>
      <c r="C3" s="2"/>
      <c r="D3" s="3"/>
      <c r="E3" s="2"/>
      <c r="F3" s="2"/>
      <c r="G3" s="2"/>
      <c r="H3" s="2"/>
    </row>
    <row r="4" spans="1:14" s="4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4" customFormat="1" ht="16.5" customHeight="1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s="4" customFormat="1" ht="16.5" customHeight="1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s="4" customFormat="1" ht="16.5" customHeight="1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s="4" customFormat="1" ht="12" customHeight="1">
      <c r="A8" s="15" t="s">
        <v>36</v>
      </c>
      <c r="B8" s="19">
        <f>B9+B10+B11+B12</f>
        <v>0</v>
      </c>
      <c r="C8" s="19">
        <f aca="true" t="shared" si="0" ref="C8:N8">C9+C10+C11+C12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</row>
    <row r="9" spans="1:14" s="4" customFormat="1" ht="12" customHeight="1">
      <c r="A9" s="13" t="s">
        <v>15</v>
      </c>
      <c r="B9" s="43"/>
      <c r="C9" s="20"/>
      <c r="D9" s="20"/>
      <c r="E9" s="20"/>
      <c r="F9" s="20"/>
      <c r="G9" s="29"/>
      <c r="H9" s="20"/>
      <c r="I9" s="20"/>
      <c r="J9" s="20"/>
      <c r="K9" s="20"/>
      <c r="L9" s="20"/>
      <c r="M9" s="20"/>
      <c r="N9" s="21">
        <f>SUM(B9:M9)</f>
        <v>0</v>
      </c>
    </row>
    <row r="10" spans="1:14" s="4" customFormat="1" ht="12" customHeight="1">
      <c r="A10" s="13" t="s">
        <v>16</v>
      </c>
      <c r="B10" s="43"/>
      <c r="C10" s="20"/>
      <c r="D10" s="20"/>
      <c r="E10" s="20"/>
      <c r="F10" s="20"/>
      <c r="G10" s="29"/>
      <c r="H10" s="20"/>
      <c r="I10" s="20"/>
      <c r="J10" s="20"/>
      <c r="K10" s="20"/>
      <c r="L10" s="20"/>
      <c r="M10" s="20"/>
      <c r="N10" s="21">
        <f>SUM(B10:M10)</f>
        <v>0</v>
      </c>
    </row>
    <row r="11" spans="1:14" s="4" customFormat="1" ht="12" customHeight="1">
      <c r="A11" s="13" t="s">
        <v>17</v>
      </c>
      <c r="B11" s="43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s="4" customFormat="1" ht="12" customHeight="1">
      <c r="A12" s="13" t="s">
        <v>18</v>
      </c>
      <c r="B12" s="43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s="4" customFormat="1" ht="12.75">
      <c r="A13" s="12" t="s">
        <v>14</v>
      </c>
      <c r="B13" s="22">
        <f>B14+B15+B17+B16</f>
        <v>0</v>
      </c>
      <c r="C13" s="22">
        <f>C14+C15+C17+C16</f>
        <v>0</v>
      </c>
      <c r="D13" s="22">
        <f>D14+D15+D17+D16</f>
        <v>0</v>
      </c>
      <c r="E13" s="22">
        <f>E14+E15+E17+E16</f>
        <v>0</v>
      </c>
      <c r="F13" s="22">
        <f>F14+F15+F17+F16</f>
        <v>0</v>
      </c>
      <c r="G13" s="22">
        <f aca="true" t="shared" si="1" ref="G13:N13">G14+G15+G17+G16</f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>K14+K15+K17+K16</f>
        <v>0</v>
      </c>
      <c r="L13" s="22">
        <f>L14+L15+L17+L16</f>
        <v>0</v>
      </c>
      <c r="M13" s="22">
        <f>M14+M15+M17+M16</f>
        <v>0</v>
      </c>
      <c r="N13" s="22">
        <f t="shared" si="1"/>
        <v>0</v>
      </c>
    </row>
    <row r="14" spans="1:14" s="4" customFormat="1" ht="12.75">
      <c r="A14" s="13" t="s">
        <v>15</v>
      </c>
      <c r="B14" s="4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SUM(B14:M14)</f>
        <v>0</v>
      </c>
    </row>
    <row r="15" spans="1:14" s="4" customFormat="1" ht="12.75">
      <c r="A15" s="13" t="s">
        <v>16</v>
      </c>
      <c r="B15" s="4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>SUM(B15:M15)</f>
        <v>0</v>
      </c>
    </row>
    <row r="16" spans="1:14" s="4" customFormat="1" ht="12.75">
      <c r="A16" s="13" t="s">
        <v>17</v>
      </c>
      <c r="B16" s="4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s="4" customFormat="1" ht="12.75">
      <c r="A17" s="13" t="s">
        <v>18</v>
      </c>
      <c r="B17" s="4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s="4" customFormat="1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s="4" customFormat="1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s="4" customFormat="1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s="4" customFormat="1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s="4" customFormat="1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s="4" customFormat="1" ht="12.75">
      <c r="A23" s="12" t="s">
        <v>19</v>
      </c>
      <c r="B23" s="22">
        <f>B24+B29</f>
        <v>1072068</v>
      </c>
      <c r="C23" s="22">
        <f>C24+C29</f>
        <v>1105797</v>
      </c>
      <c r="D23" s="22">
        <f>D24+D29</f>
        <v>760745</v>
      </c>
      <c r="E23" s="22">
        <f>E24+E29</f>
        <v>676863</v>
      </c>
      <c r="F23" s="22">
        <f>F24+F29</f>
        <v>458571</v>
      </c>
      <c r="G23" s="22">
        <f aca="true" t="shared" si="3" ref="G23:N23">G24+G29</f>
        <v>380602</v>
      </c>
      <c r="H23" s="22">
        <f t="shared" si="3"/>
        <v>312721</v>
      </c>
      <c r="I23" s="22">
        <f t="shared" si="3"/>
        <v>356179</v>
      </c>
      <c r="J23" s="22">
        <f t="shared" si="3"/>
        <v>450017</v>
      </c>
      <c r="K23" s="22">
        <f>K24+K29</f>
        <v>738367</v>
      </c>
      <c r="L23" s="22">
        <f>L24+L29</f>
        <v>877951</v>
      </c>
      <c r="M23" s="22">
        <f>M24+M29</f>
        <v>1015981</v>
      </c>
      <c r="N23" s="22">
        <f t="shared" si="3"/>
        <v>8205862</v>
      </c>
    </row>
    <row r="24" spans="1:14" s="4" customFormat="1" ht="12.75">
      <c r="A24" s="14" t="s">
        <v>20</v>
      </c>
      <c r="B24" s="50">
        <f>B25+B26+B28+B27</f>
        <v>667556</v>
      </c>
      <c r="C24" s="50">
        <f>C25+C26+C28+C27</f>
        <v>664547</v>
      </c>
      <c r="D24" s="50">
        <f>D25+D26+D28+D27</f>
        <v>403372</v>
      </c>
      <c r="E24" s="50">
        <f>E25+E26+E28+E27</f>
        <v>411302</v>
      </c>
      <c r="F24" s="50">
        <f>F25+F26+F28+F27</f>
        <v>296984</v>
      </c>
      <c r="G24" s="50">
        <f aca="true" t="shared" si="4" ref="G24:N24">G25+G26+G28+G27</f>
        <v>256700</v>
      </c>
      <c r="H24" s="50">
        <f t="shared" si="4"/>
        <v>231191</v>
      </c>
      <c r="I24" s="50">
        <f t="shared" si="4"/>
        <v>255975</v>
      </c>
      <c r="J24" s="50">
        <f t="shared" si="4"/>
        <v>269732</v>
      </c>
      <c r="K24" s="50">
        <f>K25+K26+K28+K27</f>
        <v>454963</v>
      </c>
      <c r="L24" s="50">
        <f>L25+L26+L28+L27</f>
        <v>521072</v>
      </c>
      <c r="M24" s="50">
        <f>M25+M26+M28+M27</f>
        <v>577610</v>
      </c>
      <c r="N24" s="50">
        <f t="shared" si="4"/>
        <v>5011004</v>
      </c>
    </row>
    <row r="25" spans="1:14" s="4" customFormat="1" ht="12.75">
      <c r="A25" s="13" t="s">
        <v>15</v>
      </c>
      <c r="B25" s="21"/>
      <c r="C25" s="21"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s="4" customFormat="1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s="4" customFormat="1" ht="12.75">
      <c r="A27" s="13" t="s">
        <v>17</v>
      </c>
      <c r="B27" s="21">
        <v>219522</v>
      </c>
      <c r="C27" s="21">
        <v>235320</v>
      </c>
      <c r="D27" s="21">
        <v>198750</v>
      </c>
      <c r="E27" s="21">
        <v>169850</v>
      </c>
      <c r="F27" s="21">
        <v>110675</v>
      </c>
      <c r="G27" s="21">
        <v>93027</v>
      </c>
      <c r="H27" s="21">
        <v>78430</v>
      </c>
      <c r="I27" s="21">
        <v>92443</v>
      </c>
      <c r="J27" s="21">
        <v>94730</v>
      </c>
      <c r="K27" s="21">
        <v>165532</v>
      </c>
      <c r="L27" s="21">
        <v>172928</v>
      </c>
      <c r="M27" s="21">
        <v>195187</v>
      </c>
      <c r="N27" s="21">
        <f t="shared" si="5"/>
        <v>1826394</v>
      </c>
    </row>
    <row r="28" spans="1:14" s="4" customFormat="1" ht="12.75">
      <c r="A28" s="13" t="s">
        <v>18</v>
      </c>
      <c r="B28" s="21">
        <v>448034</v>
      </c>
      <c r="C28" s="21">
        <v>429227</v>
      </c>
      <c r="D28" s="21">
        <v>204622</v>
      </c>
      <c r="E28" s="21">
        <v>241452</v>
      </c>
      <c r="F28" s="21">
        <v>186309</v>
      </c>
      <c r="G28" s="21">
        <v>163673</v>
      </c>
      <c r="H28" s="21">
        <v>152761</v>
      </c>
      <c r="I28" s="21">
        <v>163532</v>
      </c>
      <c r="J28" s="21">
        <v>175002</v>
      </c>
      <c r="K28" s="21">
        <v>289431</v>
      </c>
      <c r="L28" s="21">
        <v>348144</v>
      </c>
      <c r="M28" s="21">
        <v>382423</v>
      </c>
      <c r="N28" s="21">
        <f t="shared" si="5"/>
        <v>3184610</v>
      </c>
    </row>
    <row r="29" spans="1:14" s="4" customFormat="1" ht="12.75">
      <c r="A29" s="14" t="s">
        <v>21</v>
      </c>
      <c r="B29" s="50">
        <f>B30+B31+B33+B32</f>
        <v>404512</v>
      </c>
      <c r="C29" s="50">
        <f>C30+C31+C33+C32</f>
        <v>441250</v>
      </c>
      <c r="D29" s="50">
        <f>D30+D31+D33+D32</f>
        <v>357373</v>
      </c>
      <c r="E29" s="50">
        <f>E30+E31+E33+E32</f>
        <v>265561</v>
      </c>
      <c r="F29" s="50">
        <f>F30+F31+F33+F32</f>
        <v>161587</v>
      </c>
      <c r="G29" s="50">
        <f aca="true" t="shared" si="6" ref="G29:N29">G30+G31+G33+G32</f>
        <v>123902</v>
      </c>
      <c r="H29" s="50">
        <f t="shared" si="6"/>
        <v>81530</v>
      </c>
      <c r="I29" s="50">
        <f t="shared" si="6"/>
        <v>100204</v>
      </c>
      <c r="J29" s="50">
        <f t="shared" si="6"/>
        <v>180285</v>
      </c>
      <c r="K29" s="50">
        <f t="shared" si="6"/>
        <v>283404</v>
      </c>
      <c r="L29" s="50">
        <f t="shared" si="6"/>
        <v>356879</v>
      </c>
      <c r="M29" s="50">
        <f t="shared" si="6"/>
        <v>438371</v>
      </c>
      <c r="N29" s="50">
        <f t="shared" si="6"/>
        <v>3194858</v>
      </c>
    </row>
    <row r="30" spans="1:14" s="4" customFormat="1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s="4" customFormat="1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s="4" customFormat="1" ht="12.75">
      <c r="A32" s="13" t="s">
        <v>17</v>
      </c>
      <c r="B32" s="21">
        <v>162416</v>
      </c>
      <c r="C32" s="21">
        <v>174008</v>
      </c>
      <c r="D32" s="21">
        <v>148952</v>
      </c>
      <c r="E32" s="21">
        <v>109331</v>
      </c>
      <c r="F32" s="21">
        <v>69759</v>
      </c>
      <c r="G32" s="21">
        <v>58665</v>
      </c>
      <c r="H32" s="21">
        <v>44885</v>
      </c>
      <c r="I32" s="21">
        <v>56512</v>
      </c>
      <c r="J32" s="21">
        <v>83231</v>
      </c>
      <c r="K32" s="21">
        <v>109699</v>
      </c>
      <c r="L32" s="21">
        <v>143208</v>
      </c>
      <c r="M32" s="21">
        <v>161950</v>
      </c>
      <c r="N32" s="21">
        <f t="shared" si="5"/>
        <v>1322616</v>
      </c>
    </row>
    <row r="33" spans="1:14" s="4" customFormat="1" ht="12.75">
      <c r="A33" s="13" t="s">
        <v>18</v>
      </c>
      <c r="B33" s="21">
        <v>242096</v>
      </c>
      <c r="C33" s="21">
        <v>267242</v>
      </c>
      <c r="D33" s="21">
        <v>208421</v>
      </c>
      <c r="E33" s="21">
        <v>156230</v>
      </c>
      <c r="F33" s="21">
        <v>91828</v>
      </c>
      <c r="G33" s="21">
        <v>65237</v>
      </c>
      <c r="H33" s="21">
        <v>36645</v>
      </c>
      <c r="I33" s="21">
        <v>43692</v>
      </c>
      <c r="J33" s="21">
        <v>97054</v>
      </c>
      <c r="K33" s="21">
        <v>173705</v>
      </c>
      <c r="L33" s="21">
        <v>213671</v>
      </c>
      <c r="M33" s="21">
        <v>276421</v>
      </c>
      <c r="N33" s="21">
        <f t="shared" si="5"/>
        <v>1872242</v>
      </c>
    </row>
    <row r="34" spans="1:14" s="4" customFormat="1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s="4" customFormat="1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s="4" customFormat="1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s="4" customFormat="1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s="4" customFormat="1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s="4" customFormat="1" ht="12.75">
      <c r="A39" s="12" t="s">
        <v>44</v>
      </c>
      <c r="B39" s="22">
        <f>B40+B44</f>
        <v>1136178</v>
      </c>
      <c r="C39" s="22">
        <f>C40+C44</f>
        <v>1218045</v>
      </c>
      <c r="D39" s="22">
        <f>D40+D44</f>
        <v>1063358</v>
      </c>
      <c r="E39" s="22">
        <f>E40+E44</f>
        <v>952840</v>
      </c>
      <c r="F39" s="22">
        <f>F40+F44</f>
        <v>851394</v>
      </c>
      <c r="G39" s="22">
        <f aca="true" t="shared" si="8" ref="G39:N39">G40+G44</f>
        <v>690901</v>
      </c>
      <c r="H39" s="22">
        <f t="shared" si="8"/>
        <v>1113784</v>
      </c>
      <c r="I39" s="22">
        <f t="shared" si="8"/>
        <v>733377</v>
      </c>
      <c r="J39" s="22">
        <f t="shared" si="8"/>
        <v>842836</v>
      </c>
      <c r="K39" s="22">
        <f>K40+K44</f>
        <v>896692</v>
      </c>
      <c r="L39" s="22">
        <f>L40+L44</f>
        <v>1013672</v>
      </c>
      <c r="M39" s="22">
        <f>M40+M44</f>
        <v>1220486</v>
      </c>
      <c r="N39" s="22">
        <f t="shared" si="8"/>
        <v>11733563</v>
      </c>
    </row>
    <row r="40" spans="1:14" s="4" customFormat="1" ht="12.75">
      <c r="A40" s="14" t="s">
        <v>22</v>
      </c>
      <c r="B40" s="50">
        <f>B41+B42+B43</f>
        <v>920703</v>
      </c>
      <c r="C40" s="50">
        <f>C41+C42+C43</f>
        <v>1000494</v>
      </c>
      <c r="D40" s="50">
        <f>D41+D42+D43</f>
        <v>777682</v>
      </c>
      <c r="E40" s="50">
        <f>E41+E42+E43</f>
        <v>770970</v>
      </c>
      <c r="F40" s="50">
        <f>F41+F42+F43</f>
        <v>626109</v>
      </c>
      <c r="G40" s="50">
        <f aca="true" t="shared" si="9" ref="G40:N40">G41+G42+G43</f>
        <v>462024</v>
      </c>
      <c r="H40" s="50">
        <f t="shared" si="9"/>
        <v>899911</v>
      </c>
      <c r="I40" s="50">
        <f t="shared" si="9"/>
        <v>502774</v>
      </c>
      <c r="J40" s="50">
        <f t="shared" si="9"/>
        <v>607406</v>
      </c>
      <c r="K40" s="50">
        <f>K41+K42+K43</f>
        <v>683832</v>
      </c>
      <c r="L40" s="50">
        <f>L41+L42+L43</f>
        <v>786160</v>
      </c>
      <c r="M40" s="50">
        <f>M41+M42+M43</f>
        <v>980910</v>
      </c>
      <c r="N40" s="50">
        <f t="shared" si="9"/>
        <v>9018975</v>
      </c>
    </row>
    <row r="41" spans="1:14" s="4" customFormat="1" ht="12.75">
      <c r="A41" s="13" t="s">
        <v>23</v>
      </c>
      <c r="B41" s="21">
        <v>107157</v>
      </c>
      <c r="C41" s="21">
        <v>105805</v>
      </c>
      <c r="D41" s="21">
        <v>84494</v>
      </c>
      <c r="E41" s="21">
        <v>76514</v>
      </c>
      <c r="F41" s="21">
        <v>56235</v>
      </c>
      <c r="G41" s="21">
        <v>46710</v>
      </c>
      <c r="H41" s="21">
        <v>44475</v>
      </c>
      <c r="I41" s="21">
        <v>44977</v>
      </c>
      <c r="J41" s="21">
        <v>65885</v>
      </c>
      <c r="K41" s="21">
        <v>67460</v>
      </c>
      <c r="L41" s="21">
        <v>79494</v>
      </c>
      <c r="M41" s="21">
        <v>107034</v>
      </c>
      <c r="N41" s="21">
        <f aca="true" t="shared" si="10" ref="N41:N47">SUM(B41:M41)</f>
        <v>886240</v>
      </c>
    </row>
    <row r="42" spans="1:14" s="4" customFormat="1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s="4" customFormat="1" ht="12.75">
      <c r="A43" s="13" t="s">
        <v>25</v>
      </c>
      <c r="B43" s="21">
        <v>813546</v>
      </c>
      <c r="C43" s="21">
        <v>894689</v>
      </c>
      <c r="D43" s="21">
        <v>693188</v>
      </c>
      <c r="E43" s="21">
        <v>694456</v>
      </c>
      <c r="F43" s="21">
        <v>569874</v>
      </c>
      <c r="G43" s="21">
        <v>415314</v>
      </c>
      <c r="H43" s="21">
        <v>855436</v>
      </c>
      <c r="I43" s="21">
        <v>457797</v>
      </c>
      <c r="J43" s="21">
        <v>541521</v>
      </c>
      <c r="K43" s="21">
        <v>616372</v>
      </c>
      <c r="L43" s="21">
        <v>706666</v>
      </c>
      <c r="M43" s="21">
        <v>873876</v>
      </c>
      <c r="N43" s="21">
        <f t="shared" si="10"/>
        <v>8132735</v>
      </c>
    </row>
    <row r="44" spans="1:14" s="4" customFormat="1" ht="12.75">
      <c r="A44" s="14" t="s">
        <v>26</v>
      </c>
      <c r="B44" s="50">
        <f>B45+B46+B47</f>
        <v>215475</v>
      </c>
      <c r="C44" s="50">
        <f>C45+C46+C47</f>
        <v>217551</v>
      </c>
      <c r="D44" s="50">
        <f>D45+D46+D47</f>
        <v>285676</v>
      </c>
      <c r="E44" s="50">
        <f>E45+E46+E47</f>
        <v>181870</v>
      </c>
      <c r="F44" s="50">
        <f>F45+F46+F47</f>
        <v>225285</v>
      </c>
      <c r="G44" s="50">
        <f aca="true" t="shared" si="11" ref="G44:N44">G45+G46+G47</f>
        <v>228877</v>
      </c>
      <c r="H44" s="50">
        <f t="shared" si="11"/>
        <v>213873</v>
      </c>
      <c r="I44" s="50">
        <f t="shared" si="11"/>
        <v>230603</v>
      </c>
      <c r="J44" s="50">
        <f t="shared" si="11"/>
        <v>235430</v>
      </c>
      <c r="K44" s="50">
        <f t="shared" si="11"/>
        <v>212860</v>
      </c>
      <c r="L44" s="50">
        <f t="shared" si="11"/>
        <v>227512</v>
      </c>
      <c r="M44" s="50">
        <f t="shared" si="11"/>
        <v>239576</v>
      </c>
      <c r="N44" s="50">
        <f t="shared" si="11"/>
        <v>2714588</v>
      </c>
    </row>
    <row r="45" spans="1:14" s="4" customFormat="1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s="4" customFormat="1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s="4" customFormat="1" ht="11.25" customHeight="1">
      <c r="A47" s="13" t="s">
        <v>25</v>
      </c>
      <c r="B47" s="21">
        <v>215475</v>
      </c>
      <c r="C47" s="21">
        <v>217551</v>
      </c>
      <c r="D47" s="21">
        <v>285676</v>
      </c>
      <c r="E47" s="21">
        <v>181870</v>
      </c>
      <c r="F47" s="21">
        <v>225285</v>
      </c>
      <c r="G47" s="21">
        <v>228877</v>
      </c>
      <c r="H47" s="21">
        <v>213873</v>
      </c>
      <c r="I47" s="21">
        <v>230603</v>
      </c>
      <c r="J47" s="21">
        <v>235430</v>
      </c>
      <c r="K47" s="21">
        <v>212860</v>
      </c>
      <c r="L47" s="21">
        <v>227512</v>
      </c>
      <c r="M47" s="21">
        <v>239576</v>
      </c>
      <c r="N47" s="21">
        <f t="shared" si="10"/>
        <v>2714588</v>
      </c>
    </row>
    <row r="48" spans="1:14" s="4" customFormat="1" ht="12.75">
      <c r="A48" s="12" t="s">
        <v>43</v>
      </c>
      <c r="B48" s="25">
        <f>B49+B59</f>
        <v>68211</v>
      </c>
      <c r="C48" s="25">
        <f>C49+C59</f>
        <v>62015</v>
      </c>
      <c r="D48" s="25">
        <f>D49+D59</f>
        <v>61725</v>
      </c>
      <c r="E48" s="25">
        <f>E49+E59</f>
        <v>55132</v>
      </c>
      <c r="F48" s="25">
        <f>F49+F59</f>
        <v>57753</v>
      </c>
      <c r="G48" s="25">
        <f aca="true" t="shared" si="12" ref="G48:N48">G49+G59</f>
        <v>58557</v>
      </c>
      <c r="H48" s="25">
        <f t="shared" si="12"/>
        <v>58888</v>
      </c>
      <c r="I48" s="25">
        <f t="shared" si="12"/>
        <v>58372</v>
      </c>
      <c r="J48" s="25">
        <f t="shared" si="12"/>
        <v>62086</v>
      </c>
      <c r="K48" s="25">
        <f>K49+K59</f>
        <v>55279</v>
      </c>
      <c r="L48" s="25">
        <f>L49+L59</f>
        <v>54970</v>
      </c>
      <c r="M48" s="25">
        <f>M49+M59</f>
        <v>54914</v>
      </c>
      <c r="N48" s="25">
        <f t="shared" si="12"/>
        <v>707902</v>
      </c>
    </row>
    <row r="49" spans="1:14" s="4" customFormat="1" ht="12.75">
      <c r="A49" s="14" t="s">
        <v>27</v>
      </c>
      <c r="B49" s="50">
        <f aca="true" t="shared" si="13" ref="B49:G49">B50+B51+B52+B53+B54</f>
        <v>68211</v>
      </c>
      <c r="C49" s="50">
        <f t="shared" si="13"/>
        <v>62015</v>
      </c>
      <c r="D49" s="50">
        <f t="shared" si="13"/>
        <v>61725</v>
      </c>
      <c r="E49" s="50">
        <f t="shared" si="13"/>
        <v>55132</v>
      </c>
      <c r="F49" s="50">
        <f t="shared" si="13"/>
        <v>57753</v>
      </c>
      <c r="G49" s="50">
        <f t="shared" si="13"/>
        <v>58557</v>
      </c>
      <c r="H49" s="50">
        <f aca="true" t="shared" si="14" ref="H49:N49">H50+H51+H52++H53+H54</f>
        <v>58888</v>
      </c>
      <c r="I49" s="50">
        <f t="shared" si="14"/>
        <v>58372</v>
      </c>
      <c r="J49" s="50">
        <f t="shared" si="14"/>
        <v>62086</v>
      </c>
      <c r="K49" s="50">
        <f>K50+K51+K52++K53+K54</f>
        <v>55279</v>
      </c>
      <c r="L49" s="50">
        <f>L50+L51+L52++L53+L54</f>
        <v>54970</v>
      </c>
      <c r="M49" s="50">
        <f>M50+M51+M52++M53+M54</f>
        <v>54914</v>
      </c>
      <c r="N49" s="50">
        <f t="shared" si="14"/>
        <v>707902</v>
      </c>
    </row>
    <row r="50" spans="1:14" s="4" customFormat="1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5" ref="N50:N67">SUM(B50:M50)</f>
        <v>0</v>
      </c>
    </row>
    <row r="51" spans="1:14" s="4" customFormat="1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5"/>
        <v>0</v>
      </c>
    </row>
    <row r="52" spans="1:14" s="4" customFormat="1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s="4" customFormat="1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5"/>
        <v>0</v>
      </c>
    </row>
    <row r="54" spans="1:14" s="4" customFormat="1" ht="12.75">
      <c r="A54" s="13" t="s">
        <v>60</v>
      </c>
      <c r="B54" s="21">
        <f>B55+B56+B57+B58</f>
        <v>68211</v>
      </c>
      <c r="C54" s="21">
        <f>C55+C56+C57+C58</f>
        <v>62015</v>
      </c>
      <c r="D54" s="21">
        <f aca="true" t="shared" si="16" ref="D54:M54">D55+D56+D57+D58</f>
        <v>61725</v>
      </c>
      <c r="E54" s="21">
        <f t="shared" si="16"/>
        <v>55132</v>
      </c>
      <c r="F54" s="21">
        <f t="shared" si="16"/>
        <v>57753</v>
      </c>
      <c r="G54" s="21">
        <f t="shared" si="16"/>
        <v>58557</v>
      </c>
      <c r="H54" s="21">
        <f t="shared" si="16"/>
        <v>58888</v>
      </c>
      <c r="I54" s="21">
        <f t="shared" si="16"/>
        <v>58372</v>
      </c>
      <c r="J54" s="21">
        <f t="shared" si="16"/>
        <v>62086</v>
      </c>
      <c r="K54" s="21">
        <f t="shared" si="16"/>
        <v>55279</v>
      </c>
      <c r="L54" s="21">
        <f t="shared" si="16"/>
        <v>54970</v>
      </c>
      <c r="M54" s="21">
        <f t="shared" si="16"/>
        <v>54914</v>
      </c>
      <c r="N54" s="21">
        <f t="shared" si="15"/>
        <v>707902</v>
      </c>
    </row>
    <row r="55" spans="1:14" s="4" customFormat="1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5"/>
        <v>0</v>
      </c>
    </row>
    <row r="56" spans="1:14" s="4" customFormat="1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5"/>
        <v>0</v>
      </c>
    </row>
    <row r="57" spans="1:14" s="4" customFormat="1" ht="12.75">
      <c r="A57" s="13" t="s">
        <v>17</v>
      </c>
      <c r="B57" s="21">
        <v>4433</v>
      </c>
      <c r="C57" s="21">
        <v>3018</v>
      </c>
      <c r="D57" s="21">
        <v>3117</v>
      </c>
      <c r="E57" s="21">
        <v>2462</v>
      </c>
      <c r="F57" s="21">
        <v>2447</v>
      </c>
      <c r="G57" s="21">
        <v>2800</v>
      </c>
      <c r="H57" s="21">
        <v>2298</v>
      </c>
      <c r="I57" s="21">
        <v>1738</v>
      </c>
      <c r="J57" s="21">
        <v>2113</v>
      </c>
      <c r="K57" s="21">
        <v>406</v>
      </c>
      <c r="L57" s="21">
        <v>1551</v>
      </c>
      <c r="M57" s="21">
        <v>1315</v>
      </c>
      <c r="N57" s="21">
        <f t="shared" si="15"/>
        <v>27698</v>
      </c>
    </row>
    <row r="58" spans="1:14" s="4" customFormat="1" ht="12.75">
      <c r="A58" s="13" t="s">
        <v>18</v>
      </c>
      <c r="B58" s="21">
        <v>63778</v>
      </c>
      <c r="C58" s="21">
        <v>58997</v>
      </c>
      <c r="D58" s="21">
        <v>58608</v>
      </c>
      <c r="E58" s="21">
        <v>52670</v>
      </c>
      <c r="F58" s="21">
        <v>55306</v>
      </c>
      <c r="G58" s="21">
        <v>55757</v>
      </c>
      <c r="H58" s="21">
        <v>56590</v>
      </c>
      <c r="I58" s="21">
        <v>56634</v>
      </c>
      <c r="J58" s="21">
        <v>59973</v>
      </c>
      <c r="K58" s="21">
        <v>54873</v>
      </c>
      <c r="L58" s="21">
        <v>53419</v>
      </c>
      <c r="M58" s="21">
        <v>53599</v>
      </c>
      <c r="N58" s="21">
        <f t="shared" si="15"/>
        <v>680204</v>
      </c>
    </row>
    <row r="59" spans="1:14" s="4" customFormat="1" ht="12.75">
      <c r="A59" s="16" t="s">
        <v>42</v>
      </c>
      <c r="B59" s="45">
        <f aca="true" t="shared" si="17" ref="B59:G59">B60+B61+B62</f>
        <v>0</v>
      </c>
      <c r="C59" s="45">
        <f t="shared" si="17"/>
        <v>0</v>
      </c>
      <c r="D59" s="45">
        <f t="shared" si="17"/>
        <v>0</v>
      </c>
      <c r="E59" s="45">
        <f t="shared" si="17"/>
        <v>0</v>
      </c>
      <c r="F59" s="45">
        <f t="shared" si="17"/>
        <v>0</v>
      </c>
      <c r="G59" s="45">
        <f t="shared" si="17"/>
        <v>0</v>
      </c>
      <c r="H59" s="45">
        <f aca="true" t="shared" si="18" ref="H59:N59">H60+H61+H62</f>
        <v>0</v>
      </c>
      <c r="I59" s="45">
        <f t="shared" si="18"/>
        <v>0</v>
      </c>
      <c r="J59" s="45">
        <f t="shared" si="18"/>
        <v>0</v>
      </c>
      <c r="K59" s="45">
        <f t="shared" si="18"/>
        <v>0</v>
      </c>
      <c r="L59" s="45">
        <f t="shared" si="18"/>
        <v>0</v>
      </c>
      <c r="M59" s="45">
        <f t="shared" si="18"/>
        <v>0</v>
      </c>
      <c r="N59" s="45">
        <f t="shared" si="18"/>
        <v>0</v>
      </c>
    </row>
    <row r="60" spans="1:14" s="4" customFormat="1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5"/>
        <v>0</v>
      </c>
    </row>
    <row r="61" spans="1:14" s="4" customFormat="1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5"/>
        <v>0</v>
      </c>
    </row>
    <row r="62" spans="1:14" s="4" customFormat="1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5"/>
        <v>0</v>
      </c>
    </row>
    <row r="63" spans="1:14" s="4" customFormat="1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5"/>
        <v>0</v>
      </c>
    </row>
    <row r="64" spans="1:14" s="4" customFormat="1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5"/>
        <v>0</v>
      </c>
    </row>
    <row r="65" spans="1:14" s="4" customFormat="1" ht="12.75">
      <c r="A65" s="15" t="s">
        <v>39</v>
      </c>
      <c r="B65" s="21">
        <v>2774</v>
      </c>
      <c r="C65" s="21">
        <v>2753</v>
      </c>
      <c r="D65" s="21">
        <v>2031</v>
      </c>
      <c r="E65" s="21">
        <v>1431</v>
      </c>
      <c r="F65" s="21">
        <v>1092</v>
      </c>
      <c r="G65" s="21">
        <v>1051</v>
      </c>
      <c r="H65" s="21">
        <v>853</v>
      </c>
      <c r="I65" s="21">
        <v>984</v>
      </c>
      <c r="J65" s="21">
        <v>1065</v>
      </c>
      <c r="K65" s="21">
        <v>1223</v>
      </c>
      <c r="L65" s="21">
        <v>2187</v>
      </c>
      <c r="M65" s="21">
        <v>3159</v>
      </c>
      <c r="N65" s="21">
        <f t="shared" si="15"/>
        <v>20603</v>
      </c>
    </row>
    <row r="66" spans="1:14" s="4" customFormat="1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5"/>
        <v>0</v>
      </c>
    </row>
    <row r="67" spans="1:14" s="4" customFormat="1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5"/>
        <v>0</v>
      </c>
    </row>
    <row r="68" spans="1:14" s="4" customFormat="1" ht="12.75">
      <c r="A68" s="12" t="s">
        <v>32</v>
      </c>
      <c r="B68" s="39">
        <f>B69+B70+B71+B72</f>
        <v>2279231</v>
      </c>
      <c r="C68" s="39">
        <f aca="true" t="shared" si="19" ref="C68:M68">C69+C70+C71+C72</f>
        <v>2388610</v>
      </c>
      <c r="D68" s="39">
        <f t="shared" si="19"/>
        <v>1887859</v>
      </c>
      <c r="E68" s="39">
        <f t="shared" si="19"/>
        <v>1686266</v>
      </c>
      <c r="F68" s="39">
        <f t="shared" si="19"/>
        <v>1368810</v>
      </c>
      <c r="G68" s="39">
        <f t="shared" si="19"/>
        <v>1131111</v>
      </c>
      <c r="H68" s="39">
        <f t="shared" si="19"/>
        <v>1486246</v>
      </c>
      <c r="I68" s="39">
        <f t="shared" si="19"/>
        <v>1148912</v>
      </c>
      <c r="J68" s="39">
        <f>J69+J70+J71+J72</f>
        <v>1356004</v>
      </c>
      <c r="K68" s="39">
        <f t="shared" si="19"/>
        <v>1691561</v>
      </c>
      <c r="L68" s="39">
        <f t="shared" si="19"/>
        <v>1948780</v>
      </c>
      <c r="M68" s="39">
        <f t="shared" si="19"/>
        <v>2294540</v>
      </c>
      <c r="N68" s="26">
        <f>N69++N70+N71+N72</f>
        <v>20667930</v>
      </c>
    </row>
    <row r="69" spans="1:14" s="4" customFormat="1" ht="12.75">
      <c r="A69" s="13" t="s">
        <v>15</v>
      </c>
      <c r="B69" s="57">
        <f>B9+B14+B19+B25+B30+B35</f>
        <v>0</v>
      </c>
      <c r="C69" s="57">
        <f aca="true" t="shared" si="20" ref="C69:M69">C9+C14+C19+C25+C30+C35</f>
        <v>0</v>
      </c>
      <c r="D69" s="57">
        <f t="shared" si="20"/>
        <v>0</v>
      </c>
      <c r="E69" s="57">
        <f t="shared" si="20"/>
        <v>0</v>
      </c>
      <c r="F69" s="57">
        <f t="shared" si="20"/>
        <v>0</v>
      </c>
      <c r="G69" s="57">
        <f t="shared" si="20"/>
        <v>0</v>
      </c>
      <c r="H69" s="57">
        <f t="shared" si="20"/>
        <v>0</v>
      </c>
      <c r="I69" s="57">
        <f t="shared" si="20"/>
        <v>0</v>
      </c>
      <c r="J69" s="57">
        <f t="shared" si="20"/>
        <v>0</v>
      </c>
      <c r="K69" s="57">
        <f t="shared" si="20"/>
        <v>0</v>
      </c>
      <c r="L69" s="57">
        <f t="shared" si="20"/>
        <v>0</v>
      </c>
      <c r="M69" s="57">
        <f t="shared" si="20"/>
        <v>0</v>
      </c>
      <c r="N69" s="57">
        <f aca="true" t="shared" si="21" ref="N69:N77">SUM(B69:M69)</f>
        <v>0</v>
      </c>
    </row>
    <row r="70" spans="1:14" s="4" customFormat="1" ht="12.75">
      <c r="A70" s="13" t="s">
        <v>16</v>
      </c>
      <c r="B70" s="57">
        <f>B10+B15+B20+B26+B31+B36</f>
        <v>0</v>
      </c>
      <c r="C70" s="57">
        <f aca="true" t="shared" si="22" ref="C70:M70">C10+C15+C20+C26+C31+C36</f>
        <v>0</v>
      </c>
      <c r="D70" s="57">
        <f t="shared" si="22"/>
        <v>0</v>
      </c>
      <c r="E70" s="57">
        <f t="shared" si="22"/>
        <v>0</v>
      </c>
      <c r="F70" s="57">
        <f t="shared" si="22"/>
        <v>0</v>
      </c>
      <c r="G70" s="57">
        <f t="shared" si="22"/>
        <v>0</v>
      </c>
      <c r="H70" s="57">
        <f t="shared" si="22"/>
        <v>0</v>
      </c>
      <c r="I70" s="57">
        <f t="shared" si="22"/>
        <v>0</v>
      </c>
      <c r="J70" s="57">
        <f t="shared" si="22"/>
        <v>0</v>
      </c>
      <c r="K70" s="57">
        <f t="shared" si="22"/>
        <v>0</v>
      </c>
      <c r="L70" s="57">
        <f t="shared" si="22"/>
        <v>0</v>
      </c>
      <c r="M70" s="57">
        <f t="shared" si="22"/>
        <v>0</v>
      </c>
      <c r="N70" s="57">
        <f t="shared" si="21"/>
        <v>0</v>
      </c>
    </row>
    <row r="71" spans="1:14" s="4" customFormat="1" ht="12.75">
      <c r="A71" s="13" t="s">
        <v>17</v>
      </c>
      <c r="B71" s="57">
        <f>B11+B16+B21+B27+B32+B37+B57</f>
        <v>386371</v>
      </c>
      <c r="C71" s="57">
        <f aca="true" t="shared" si="23" ref="C71:M71">C11+C16+C21+C27+C32+C37+C57</f>
        <v>412346</v>
      </c>
      <c r="D71" s="57">
        <f t="shared" si="23"/>
        <v>350819</v>
      </c>
      <c r="E71" s="57">
        <f t="shared" si="23"/>
        <v>281643</v>
      </c>
      <c r="F71" s="57">
        <f t="shared" si="23"/>
        <v>182881</v>
      </c>
      <c r="G71" s="57">
        <f t="shared" si="23"/>
        <v>154492</v>
      </c>
      <c r="H71" s="57">
        <f t="shared" si="23"/>
        <v>125613</v>
      </c>
      <c r="I71" s="57">
        <f t="shared" si="23"/>
        <v>150693</v>
      </c>
      <c r="J71" s="57">
        <f t="shared" si="23"/>
        <v>180074</v>
      </c>
      <c r="K71" s="57">
        <f t="shared" si="23"/>
        <v>275637</v>
      </c>
      <c r="L71" s="57">
        <f t="shared" si="23"/>
        <v>317687</v>
      </c>
      <c r="M71" s="57">
        <f t="shared" si="23"/>
        <v>358452</v>
      </c>
      <c r="N71" s="57">
        <f>N11+N16+N21+N27+N32+N37+N57</f>
        <v>3176708</v>
      </c>
    </row>
    <row r="72" spans="1:14" s="4" customFormat="1" ht="12.75">
      <c r="A72" s="13" t="s">
        <v>18</v>
      </c>
      <c r="B72" s="57">
        <f>B12+B17+B22+B28+B33+B38+B39+B52+B58+B65</f>
        <v>1892860</v>
      </c>
      <c r="C72" s="57">
        <f aca="true" t="shared" si="24" ref="C72:M72">C12+C17+C22+C28+C33+C38+C39+C52+C58+C65</f>
        <v>1976264</v>
      </c>
      <c r="D72" s="57">
        <f t="shared" si="24"/>
        <v>1537040</v>
      </c>
      <c r="E72" s="57">
        <f t="shared" si="24"/>
        <v>1404623</v>
      </c>
      <c r="F72" s="57">
        <f t="shared" si="24"/>
        <v>1185929</v>
      </c>
      <c r="G72" s="57">
        <f t="shared" si="24"/>
        <v>976619</v>
      </c>
      <c r="H72" s="57">
        <f t="shared" si="24"/>
        <v>1360633</v>
      </c>
      <c r="I72" s="57">
        <f t="shared" si="24"/>
        <v>998219</v>
      </c>
      <c r="J72" s="57">
        <f>J12+J17+J22+J28+J33+J38+J39+J52+J58+J65</f>
        <v>1175930</v>
      </c>
      <c r="K72" s="57">
        <f t="shared" si="24"/>
        <v>1415924</v>
      </c>
      <c r="L72" s="57">
        <f t="shared" si="24"/>
        <v>1631093</v>
      </c>
      <c r="M72" s="57">
        <f t="shared" si="24"/>
        <v>1936088</v>
      </c>
      <c r="N72" s="57">
        <f>N12+N17+N22+N28+N33+N38+N39+N52+N58+N65+N66+N67</f>
        <v>17491222</v>
      </c>
    </row>
    <row r="73" spans="1:14" s="4" customFormat="1" ht="12.75">
      <c r="A73" s="12" t="s">
        <v>45</v>
      </c>
      <c r="B73" s="42">
        <f>B74+B75+B76+B77</f>
        <v>3362767</v>
      </c>
      <c r="C73" s="42">
        <f>C74+C75+C76+C77</f>
        <v>3572651</v>
      </c>
      <c r="D73" s="42">
        <f>D74+D75+D76+D77</f>
        <v>3218238</v>
      </c>
      <c r="E73" s="42">
        <f>E74+E75+E76+E77</f>
        <v>2311526</v>
      </c>
      <c r="F73" s="42">
        <f>F74+F75+F76+F77</f>
        <v>1891592</v>
      </c>
      <c r="G73" s="42">
        <f aca="true" t="shared" si="25" ref="G73:M73">G74+G75+G76+G77</f>
        <v>1422169</v>
      </c>
      <c r="H73" s="42">
        <f t="shared" si="25"/>
        <v>1275904</v>
      </c>
      <c r="I73" s="42">
        <f t="shared" si="25"/>
        <v>1482239</v>
      </c>
      <c r="J73" s="42">
        <f t="shared" si="25"/>
        <v>1915372</v>
      </c>
      <c r="K73" s="42">
        <f t="shared" si="25"/>
        <v>2402892</v>
      </c>
      <c r="L73" s="42">
        <f t="shared" si="25"/>
        <v>3079037</v>
      </c>
      <c r="M73" s="42">
        <f t="shared" si="25"/>
        <v>2245312</v>
      </c>
      <c r="N73" s="27">
        <f>N74++N75+N76+N77</f>
        <v>28179699</v>
      </c>
    </row>
    <row r="74" spans="1:14" s="4" customFormat="1" ht="12.75">
      <c r="A74" s="13" t="s">
        <v>15</v>
      </c>
      <c r="B74" s="57">
        <v>2876303</v>
      </c>
      <c r="C74" s="57">
        <v>2953108</v>
      </c>
      <c r="D74" s="57">
        <v>2798901</v>
      </c>
      <c r="E74" s="57">
        <v>1966527</v>
      </c>
      <c r="F74" s="57">
        <v>1617162</v>
      </c>
      <c r="G74" s="57">
        <v>1165070</v>
      </c>
      <c r="H74" s="57">
        <v>1065293</v>
      </c>
      <c r="I74" s="57">
        <v>1229829</v>
      </c>
      <c r="J74" s="57">
        <v>1615584</v>
      </c>
      <c r="K74" s="57">
        <v>2070666</v>
      </c>
      <c r="L74" s="57">
        <v>2654854</v>
      </c>
      <c r="M74" s="57">
        <v>1817863</v>
      </c>
      <c r="N74" s="57">
        <f t="shared" si="21"/>
        <v>23831160</v>
      </c>
    </row>
    <row r="75" spans="1:14" s="4" customFormat="1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21"/>
        <v>0</v>
      </c>
    </row>
    <row r="76" spans="1:14" s="4" customFormat="1" ht="12.75">
      <c r="A76" s="13" t="s">
        <v>17</v>
      </c>
      <c r="B76" s="57">
        <v>480164</v>
      </c>
      <c r="C76" s="57">
        <v>613183</v>
      </c>
      <c r="D76" s="57">
        <v>415077</v>
      </c>
      <c r="E76" s="57">
        <v>341339</v>
      </c>
      <c r="F76" s="57">
        <v>271190</v>
      </c>
      <c r="G76" s="57">
        <v>254579</v>
      </c>
      <c r="H76" s="57">
        <v>208451</v>
      </c>
      <c r="I76" s="57">
        <v>250190</v>
      </c>
      <c r="J76" s="57">
        <v>297088</v>
      </c>
      <c r="K76" s="57">
        <v>329046</v>
      </c>
      <c r="L76" s="57">
        <v>421003</v>
      </c>
      <c r="M76" s="57">
        <v>423369</v>
      </c>
      <c r="N76" s="57">
        <f t="shared" si="21"/>
        <v>4304679</v>
      </c>
    </row>
    <row r="77" spans="1:14" s="4" customFormat="1" ht="12.75">
      <c r="A77" s="13" t="s">
        <v>18</v>
      </c>
      <c r="B77" s="57">
        <v>6300</v>
      </c>
      <c r="C77" s="57">
        <v>6360</v>
      </c>
      <c r="D77" s="57">
        <v>4260</v>
      </c>
      <c r="E77" s="57">
        <v>3660</v>
      </c>
      <c r="F77" s="57">
        <v>3240</v>
      </c>
      <c r="G77" s="57">
        <v>2520</v>
      </c>
      <c r="H77" s="57">
        <v>2160</v>
      </c>
      <c r="I77" s="57">
        <v>2220</v>
      </c>
      <c r="J77" s="57">
        <v>2700</v>
      </c>
      <c r="K77" s="57">
        <v>3180</v>
      </c>
      <c r="L77" s="57">
        <v>3180</v>
      </c>
      <c r="M77" s="57">
        <v>4080</v>
      </c>
      <c r="N77" s="57">
        <f t="shared" si="21"/>
        <v>43860</v>
      </c>
    </row>
    <row r="78" spans="1:14" ht="12.75">
      <c r="A78" s="15" t="s">
        <v>40</v>
      </c>
      <c r="B78" s="54">
        <f>B73-B68</f>
        <v>1083536</v>
      </c>
      <c r="C78" s="54">
        <f>C73-C68</f>
        <v>1184041</v>
      </c>
      <c r="D78" s="54">
        <f>D73-D68</f>
        <v>1330379</v>
      </c>
      <c r="E78" s="54">
        <f>E73-E68</f>
        <v>625260</v>
      </c>
      <c r="F78" s="54">
        <f>F73-F68</f>
        <v>522782</v>
      </c>
      <c r="G78" s="54">
        <f aca="true" t="shared" si="26" ref="G78:M78">G73-G68</f>
        <v>291058</v>
      </c>
      <c r="H78" s="54">
        <f t="shared" si="26"/>
        <v>-210342</v>
      </c>
      <c r="I78" s="54">
        <f t="shared" si="26"/>
        <v>333327</v>
      </c>
      <c r="J78" s="54">
        <f t="shared" si="26"/>
        <v>559368</v>
      </c>
      <c r="K78" s="54">
        <f t="shared" si="26"/>
        <v>711331</v>
      </c>
      <c r="L78" s="54">
        <f t="shared" si="26"/>
        <v>1130257</v>
      </c>
      <c r="M78" s="54">
        <f t="shared" si="26"/>
        <v>-49228</v>
      </c>
      <c r="N78" s="54">
        <f>N73-N68</f>
        <v>7511769</v>
      </c>
    </row>
    <row r="79" spans="1:14" ht="12.75">
      <c r="A79" s="15" t="s">
        <v>41</v>
      </c>
      <c r="B79" s="55">
        <f>B78/B73*100</f>
        <v>32.22156039951623</v>
      </c>
      <c r="C79" s="55">
        <f>C78/C73*100</f>
        <v>33.14180422325047</v>
      </c>
      <c r="D79" s="55">
        <f>D78/D73*100</f>
        <v>41.338738775690295</v>
      </c>
      <c r="E79" s="55">
        <f>E78/E73*100</f>
        <v>27.049663296021762</v>
      </c>
      <c r="F79" s="55">
        <f>F78/F73*100</f>
        <v>27.637143739241864</v>
      </c>
      <c r="G79" s="55">
        <f aca="true" t="shared" si="27" ref="G79:N79">G78/G73*100</f>
        <v>20.465781492916804</v>
      </c>
      <c r="H79" s="56">
        <f t="shared" si="27"/>
        <v>-16.485723063804173</v>
      </c>
      <c r="I79" s="56">
        <f t="shared" si="27"/>
        <v>22.488073785671542</v>
      </c>
      <c r="J79" s="56">
        <f t="shared" si="27"/>
        <v>29.204144155808898</v>
      </c>
      <c r="K79" s="56">
        <f t="shared" si="27"/>
        <v>29.603119907178517</v>
      </c>
      <c r="L79" s="56">
        <f t="shared" si="27"/>
        <v>36.7081330948605</v>
      </c>
      <c r="M79" s="56">
        <f t="shared" si="27"/>
        <v>-2.192479263460936</v>
      </c>
      <c r="N79" s="56">
        <f t="shared" si="27"/>
        <v>26.65666868904455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  <row r="84" ht="12.75">
      <c r="C84" t="s">
        <v>52</v>
      </c>
    </row>
    <row r="85" ht="12.75">
      <c r="C85" t="s">
        <v>53</v>
      </c>
    </row>
    <row r="86" ht="12.75">
      <c r="C86" t="s">
        <v>54</v>
      </c>
    </row>
  </sheetData>
  <sheetProtection/>
  <printOptions/>
  <pageMargins left="0.1968503937007874" right="0" top="0.7874015748031497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53">
      <selection activeCell="M78" sqref="M78"/>
    </sheetView>
  </sheetViews>
  <sheetFormatPr defaultColWidth="9.140625" defaultRowHeight="12.75"/>
  <cols>
    <col min="1" max="1" width="42.421875" style="0" customWidth="1"/>
    <col min="2" max="8" width="7.00390625" style="0" customWidth="1"/>
    <col min="9" max="10" width="6.8515625" style="0" customWidth="1"/>
    <col min="11" max="13" width="8.0039062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50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0</v>
      </c>
      <c r="C8" s="19">
        <f aca="true" t="shared" si="0" ref="C8:N8">C9+C10+C11+C12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</row>
    <row r="9" spans="1:14" ht="12.75">
      <c r="A9" s="13" t="s">
        <v>15</v>
      </c>
      <c r="B9" s="20"/>
      <c r="C9" s="20"/>
      <c r="D9" s="20"/>
      <c r="E9" s="20"/>
      <c r="F9" s="20"/>
      <c r="G9" s="29"/>
      <c r="H9" s="20"/>
      <c r="I9" s="20"/>
      <c r="J9" s="20"/>
      <c r="K9" s="20"/>
      <c r="L9" s="20"/>
      <c r="M9" s="20"/>
      <c r="N9" s="21">
        <f>SUM(B9:M9)</f>
        <v>0</v>
      </c>
    </row>
    <row r="10" spans="1:14" ht="12.75">
      <c r="A10" s="13" t="s">
        <v>16</v>
      </c>
      <c r="B10" s="20"/>
      <c r="C10" s="20"/>
      <c r="D10" s="20"/>
      <c r="E10" s="20"/>
      <c r="F10" s="20"/>
      <c r="G10" s="29"/>
      <c r="H10" s="20"/>
      <c r="I10" s="20"/>
      <c r="J10" s="20"/>
      <c r="K10" s="20"/>
      <c r="L10" s="20"/>
      <c r="M10" s="20"/>
      <c r="N10" s="21">
        <f>SUM(B10:M10)</f>
        <v>0</v>
      </c>
    </row>
    <row r="11" spans="1:14" ht="12.75">
      <c r="A11" s="13" t="s">
        <v>17</v>
      </c>
      <c r="B11" s="20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0</v>
      </c>
      <c r="C13" s="22">
        <f aca="true" t="shared" si="1" ref="C13:N13">C14+C15+C17+C16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</row>
    <row r="14" spans="1:14" ht="12.75">
      <c r="A14" s="13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SUM(B14:M14)</f>
        <v>0</v>
      </c>
    </row>
    <row r="15" spans="1:14" ht="12.75">
      <c r="A15" s="13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>SUM(B15:M15)</f>
        <v>0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 aca="true" t="shared" si="2" ref="C18:N18">C19+C20+C21+C22</f>
        <v>0</v>
      </c>
      <c r="D18" s="22">
        <f t="shared" si="2"/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35">
        <f>B24+B29</f>
        <v>851899</v>
      </c>
      <c r="C23" s="35">
        <f aca="true" t="shared" si="3" ref="C23:N23">C24+C29</f>
        <v>942731</v>
      </c>
      <c r="D23" s="40">
        <f t="shared" si="3"/>
        <v>869541</v>
      </c>
      <c r="E23" s="40">
        <f t="shared" si="3"/>
        <v>797739</v>
      </c>
      <c r="F23" s="40">
        <f t="shared" si="3"/>
        <v>656630</v>
      </c>
      <c r="G23" s="40">
        <f t="shared" si="3"/>
        <v>580052</v>
      </c>
      <c r="H23" s="40">
        <f>H24+H29</f>
        <v>573544</v>
      </c>
      <c r="I23" s="40">
        <f>I24+I29</f>
        <v>567611</v>
      </c>
      <c r="J23" s="40">
        <f>J24+J29</f>
        <v>702180</v>
      </c>
      <c r="K23" s="40">
        <f t="shared" si="3"/>
        <v>1419845</v>
      </c>
      <c r="L23" s="40">
        <f t="shared" si="3"/>
        <v>955047</v>
      </c>
      <c r="M23" s="40">
        <f t="shared" si="3"/>
        <v>1020669</v>
      </c>
      <c r="N23" s="22">
        <f t="shared" si="3"/>
        <v>9937488</v>
      </c>
    </row>
    <row r="24" spans="1:14" ht="12.75">
      <c r="A24" s="14" t="s">
        <v>20</v>
      </c>
      <c r="B24" s="46">
        <f aca="true" t="shared" si="4" ref="B24:N24">B25+B26+B28+B27</f>
        <v>777521</v>
      </c>
      <c r="C24" s="46">
        <f t="shared" si="4"/>
        <v>866519</v>
      </c>
      <c r="D24" s="46">
        <f t="shared" si="4"/>
        <v>812546</v>
      </c>
      <c r="E24" s="46">
        <f t="shared" si="4"/>
        <v>742927</v>
      </c>
      <c r="F24" s="46">
        <f t="shared" si="4"/>
        <v>609696</v>
      </c>
      <c r="G24" s="46">
        <f t="shared" si="4"/>
        <v>537587</v>
      </c>
      <c r="H24" s="46">
        <f>H25+H26+H28+H27</f>
        <v>534186</v>
      </c>
      <c r="I24" s="46">
        <f>I25+I26+I28+I27</f>
        <v>525820</v>
      </c>
      <c r="J24" s="46">
        <f>J25+J26+J28+J27</f>
        <v>638501</v>
      </c>
      <c r="K24" s="46">
        <f t="shared" si="4"/>
        <v>1356541</v>
      </c>
      <c r="L24" s="46">
        <f t="shared" si="4"/>
        <v>876126</v>
      </c>
      <c r="M24" s="46">
        <f t="shared" si="4"/>
        <v>951591</v>
      </c>
      <c r="N24" s="23">
        <f t="shared" si="4"/>
        <v>9229561</v>
      </c>
    </row>
    <row r="25" spans="1:14" ht="12.75">
      <c r="A25" s="13" t="s">
        <v>15</v>
      </c>
      <c r="B25" s="21">
        <v>247177</v>
      </c>
      <c r="C25" s="21">
        <v>237254</v>
      </c>
      <c r="D25" s="21">
        <v>243615</v>
      </c>
      <c r="E25" s="21">
        <v>203355</v>
      </c>
      <c r="F25" s="21">
        <v>66094</v>
      </c>
      <c r="G25" s="21">
        <v>5411</v>
      </c>
      <c r="H25" s="21">
        <v>5142</v>
      </c>
      <c r="I25" s="21">
        <v>5936</v>
      </c>
      <c r="J25" s="21">
        <v>28367</v>
      </c>
      <c r="K25" s="21">
        <v>212666</v>
      </c>
      <c r="L25" s="21">
        <v>225625</v>
      </c>
      <c r="M25" s="21">
        <v>249345</v>
      </c>
      <c r="N25" s="21">
        <f aca="true" t="shared" si="5" ref="N25:N33">SUM(B25:M25)</f>
        <v>1729987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s="4" customFormat="1" ht="12.75">
      <c r="A27" s="13" t="s">
        <v>17</v>
      </c>
      <c r="B27" s="21">
        <v>174578</v>
      </c>
      <c r="C27" s="21">
        <v>194573</v>
      </c>
      <c r="D27" s="21">
        <v>161570</v>
      </c>
      <c r="E27" s="21">
        <v>149736</v>
      </c>
      <c r="F27" s="21">
        <v>62999</v>
      </c>
      <c r="G27" s="21">
        <v>40489</v>
      </c>
      <c r="H27" s="21">
        <v>36005</v>
      </c>
      <c r="I27" s="21">
        <v>36352</v>
      </c>
      <c r="J27" s="21">
        <v>57678</v>
      </c>
      <c r="K27" s="21">
        <v>133672</v>
      </c>
      <c r="L27" s="21">
        <v>164980</v>
      </c>
      <c r="M27" s="21">
        <v>168875</v>
      </c>
      <c r="N27" s="21">
        <f t="shared" si="5"/>
        <v>1381507</v>
      </c>
    </row>
    <row r="28" spans="1:14" s="4" customFormat="1" ht="12.75">
      <c r="A28" s="13" t="s">
        <v>18</v>
      </c>
      <c r="B28" s="21">
        <v>355766</v>
      </c>
      <c r="C28" s="21">
        <v>434692</v>
      </c>
      <c r="D28" s="21">
        <v>407361</v>
      </c>
      <c r="E28" s="21">
        <v>389836</v>
      </c>
      <c r="F28" s="21">
        <v>480603</v>
      </c>
      <c r="G28" s="21">
        <v>491687</v>
      </c>
      <c r="H28" s="21">
        <v>493039</v>
      </c>
      <c r="I28" s="21">
        <v>483532</v>
      </c>
      <c r="J28" s="21">
        <v>552456</v>
      </c>
      <c r="K28" s="21">
        <v>1010203</v>
      </c>
      <c r="L28" s="21">
        <v>485521</v>
      </c>
      <c r="M28" s="21">
        <v>533371</v>
      </c>
      <c r="N28" s="21">
        <f t="shared" si="5"/>
        <v>6118067</v>
      </c>
    </row>
    <row r="29" spans="1:14" ht="12.75">
      <c r="A29" s="14" t="s">
        <v>21</v>
      </c>
      <c r="B29" s="46">
        <f>B30+B31+B33+B32</f>
        <v>74378</v>
      </c>
      <c r="C29" s="46">
        <f aca="true" t="shared" si="6" ref="C29:N29">C30+C31+C33+C32</f>
        <v>76212</v>
      </c>
      <c r="D29" s="46">
        <f t="shared" si="6"/>
        <v>56995</v>
      </c>
      <c r="E29" s="46">
        <f t="shared" si="6"/>
        <v>54812</v>
      </c>
      <c r="F29" s="46">
        <f t="shared" si="6"/>
        <v>46934</v>
      </c>
      <c r="G29" s="46">
        <f t="shared" si="6"/>
        <v>42465</v>
      </c>
      <c r="H29" s="46">
        <f t="shared" si="6"/>
        <v>39358</v>
      </c>
      <c r="I29" s="46">
        <f t="shared" si="6"/>
        <v>41791</v>
      </c>
      <c r="J29" s="46">
        <f t="shared" si="6"/>
        <v>63679</v>
      </c>
      <c r="K29" s="46">
        <f t="shared" si="6"/>
        <v>63304</v>
      </c>
      <c r="L29" s="46">
        <f t="shared" si="6"/>
        <v>78921</v>
      </c>
      <c r="M29" s="46">
        <f t="shared" si="6"/>
        <v>69078</v>
      </c>
      <c r="N29" s="23">
        <f t="shared" si="6"/>
        <v>707927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s="4" customFormat="1" ht="12.75">
      <c r="A32" s="13" t="s">
        <v>17</v>
      </c>
      <c r="B32" s="21">
        <v>5222</v>
      </c>
      <c r="C32" s="21">
        <v>6807</v>
      </c>
      <c r="D32" s="21">
        <v>5460</v>
      </c>
      <c r="E32" s="21">
        <v>6174</v>
      </c>
      <c r="F32" s="21">
        <v>3799</v>
      </c>
      <c r="G32" s="21">
        <v>7515</v>
      </c>
      <c r="H32" s="21">
        <v>8118</v>
      </c>
      <c r="I32" s="21">
        <v>10216</v>
      </c>
      <c r="J32" s="21">
        <v>4038</v>
      </c>
      <c r="K32" s="21">
        <v>2740</v>
      </c>
      <c r="L32" s="21">
        <v>13604</v>
      </c>
      <c r="M32" s="21">
        <v>0</v>
      </c>
      <c r="N32" s="21">
        <f t="shared" si="5"/>
        <v>73693</v>
      </c>
    </row>
    <row r="33" spans="1:14" s="4" customFormat="1" ht="12.75">
      <c r="A33" s="13" t="s">
        <v>18</v>
      </c>
      <c r="B33" s="21">
        <v>69156</v>
      </c>
      <c r="C33" s="21">
        <v>69405</v>
      </c>
      <c r="D33" s="21">
        <v>51535</v>
      </c>
      <c r="E33" s="21">
        <v>48638</v>
      </c>
      <c r="F33" s="21">
        <v>43135</v>
      </c>
      <c r="G33" s="21">
        <v>34950</v>
      </c>
      <c r="H33" s="21">
        <v>31240</v>
      </c>
      <c r="I33" s="21">
        <v>31575</v>
      </c>
      <c r="J33" s="21">
        <v>59641</v>
      </c>
      <c r="K33" s="21">
        <v>60564</v>
      </c>
      <c r="L33" s="21">
        <v>65317</v>
      </c>
      <c r="M33" s="21">
        <v>69078</v>
      </c>
      <c r="N33" s="21">
        <f t="shared" si="5"/>
        <v>634234</v>
      </c>
    </row>
    <row r="34" spans="1:14" ht="12.75">
      <c r="A34" s="15" t="s">
        <v>38</v>
      </c>
      <c r="B34" s="35">
        <f>B35+B36+B37+B38</f>
        <v>0</v>
      </c>
      <c r="C34" s="35">
        <f aca="true" t="shared" si="7" ref="C34:N34">C35+C36+C37+C38</f>
        <v>0</v>
      </c>
      <c r="D34" s="40">
        <f t="shared" si="7"/>
        <v>0</v>
      </c>
      <c r="E34" s="40">
        <f t="shared" si="7"/>
        <v>0</v>
      </c>
      <c r="F34" s="40">
        <f t="shared" si="7"/>
        <v>0</v>
      </c>
      <c r="G34" s="40">
        <f t="shared" si="7"/>
        <v>0</v>
      </c>
      <c r="H34" s="40">
        <f t="shared" si="7"/>
        <v>0</v>
      </c>
      <c r="I34" s="40">
        <f t="shared" si="7"/>
        <v>0</v>
      </c>
      <c r="J34" s="40">
        <f t="shared" si="7"/>
        <v>0</v>
      </c>
      <c r="K34" s="40">
        <f t="shared" si="7"/>
        <v>0</v>
      </c>
      <c r="L34" s="40">
        <f t="shared" si="7"/>
        <v>0</v>
      </c>
      <c r="M34" s="40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s="4" customFormat="1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35">
        <f>B40+B44</f>
        <v>222034</v>
      </c>
      <c r="C39" s="35">
        <f aca="true" t="shared" si="8" ref="C39:N39">C40+C44</f>
        <v>200967</v>
      </c>
      <c r="D39" s="40">
        <f t="shared" si="8"/>
        <v>196782</v>
      </c>
      <c r="E39" s="40">
        <f t="shared" si="8"/>
        <v>188044</v>
      </c>
      <c r="F39" s="40">
        <f t="shared" si="8"/>
        <v>160344</v>
      </c>
      <c r="G39" s="40">
        <f t="shared" si="8"/>
        <v>157692</v>
      </c>
      <c r="H39" s="40">
        <f t="shared" si="8"/>
        <v>161230</v>
      </c>
      <c r="I39" s="40">
        <f>I40+I44</f>
        <v>166600</v>
      </c>
      <c r="J39" s="40">
        <f t="shared" si="8"/>
        <v>170148</v>
      </c>
      <c r="K39" s="40">
        <f t="shared" si="8"/>
        <v>173081</v>
      </c>
      <c r="L39" s="40">
        <f t="shared" si="8"/>
        <v>178221</v>
      </c>
      <c r="M39" s="40">
        <f t="shared" si="8"/>
        <v>219733</v>
      </c>
      <c r="N39" s="22">
        <f t="shared" si="8"/>
        <v>2194876</v>
      </c>
    </row>
    <row r="40" spans="1:14" ht="12.75">
      <c r="A40" s="14" t="s">
        <v>22</v>
      </c>
      <c r="B40" s="46">
        <f>B41+B42+B43</f>
        <v>222034</v>
      </c>
      <c r="C40" s="46">
        <f aca="true" t="shared" si="9" ref="C40:N40">C41+C42+C43</f>
        <v>200967</v>
      </c>
      <c r="D40" s="46">
        <f t="shared" si="9"/>
        <v>196782</v>
      </c>
      <c r="E40" s="46">
        <f t="shared" si="9"/>
        <v>188044</v>
      </c>
      <c r="F40" s="46">
        <f t="shared" si="9"/>
        <v>160344</v>
      </c>
      <c r="G40" s="46">
        <f t="shared" si="9"/>
        <v>157692</v>
      </c>
      <c r="H40" s="46">
        <f t="shared" si="9"/>
        <v>161230</v>
      </c>
      <c r="I40" s="46">
        <f>I41+I42+I43</f>
        <v>166600</v>
      </c>
      <c r="J40" s="46">
        <f t="shared" si="9"/>
        <v>170148</v>
      </c>
      <c r="K40" s="46">
        <f t="shared" si="9"/>
        <v>173081</v>
      </c>
      <c r="L40" s="46">
        <f t="shared" si="9"/>
        <v>178221</v>
      </c>
      <c r="M40" s="46">
        <f t="shared" si="9"/>
        <v>219733</v>
      </c>
      <c r="N40" s="24">
        <f t="shared" si="9"/>
        <v>2194876</v>
      </c>
    </row>
    <row r="41" spans="1:14" s="4" customFormat="1" ht="12.75">
      <c r="A41" s="13" t="s">
        <v>23</v>
      </c>
      <c r="B41" s="21">
        <v>260</v>
      </c>
      <c r="C41" s="21">
        <v>201</v>
      </c>
      <c r="D41" s="21">
        <v>214</v>
      </c>
      <c r="E41" s="21">
        <v>192</v>
      </c>
      <c r="F41" s="21">
        <v>193</v>
      </c>
      <c r="G41" s="21">
        <v>248</v>
      </c>
      <c r="H41" s="21">
        <v>138</v>
      </c>
      <c r="I41" s="21">
        <v>263</v>
      </c>
      <c r="J41" s="21">
        <v>248</v>
      </c>
      <c r="K41" s="21">
        <v>248</v>
      </c>
      <c r="L41" s="21">
        <v>248</v>
      </c>
      <c r="M41" s="21">
        <v>183</v>
      </c>
      <c r="N41" s="21">
        <f aca="true" t="shared" si="10" ref="N41:N47">SUM(B41:M41)</f>
        <v>2636</v>
      </c>
    </row>
    <row r="42" spans="1:14" s="4" customFormat="1" ht="12.75">
      <c r="A42" s="13" t="s">
        <v>24</v>
      </c>
      <c r="B42" s="21">
        <v>105831</v>
      </c>
      <c r="C42" s="21">
        <v>97518</v>
      </c>
      <c r="D42" s="21">
        <v>94646</v>
      </c>
      <c r="E42" s="21">
        <v>96638</v>
      </c>
      <c r="F42" s="21">
        <v>87728</v>
      </c>
      <c r="G42" s="21">
        <v>91762</v>
      </c>
      <c r="H42" s="21">
        <v>93076</v>
      </c>
      <c r="I42" s="21">
        <v>93272</v>
      </c>
      <c r="J42" s="21">
        <v>98300</v>
      </c>
      <c r="K42" s="21">
        <v>97393</v>
      </c>
      <c r="L42" s="21">
        <v>93875</v>
      </c>
      <c r="M42" s="21">
        <v>115298</v>
      </c>
      <c r="N42" s="21">
        <f t="shared" si="10"/>
        <v>1165337</v>
      </c>
    </row>
    <row r="43" spans="1:14" s="4" customFormat="1" ht="12.75">
      <c r="A43" s="13" t="s">
        <v>25</v>
      </c>
      <c r="B43" s="21">
        <v>115943</v>
      </c>
      <c r="C43" s="21">
        <v>103248</v>
      </c>
      <c r="D43" s="21">
        <v>101922</v>
      </c>
      <c r="E43" s="21">
        <v>91214</v>
      </c>
      <c r="F43" s="21">
        <v>72423</v>
      </c>
      <c r="G43" s="21">
        <v>65682</v>
      </c>
      <c r="H43" s="21">
        <v>68016</v>
      </c>
      <c r="I43" s="21">
        <v>73065</v>
      </c>
      <c r="J43" s="21">
        <v>71600</v>
      </c>
      <c r="K43" s="21">
        <v>75440</v>
      </c>
      <c r="L43" s="21">
        <v>84098</v>
      </c>
      <c r="M43" s="21">
        <v>104252</v>
      </c>
      <c r="N43" s="21">
        <f t="shared" si="10"/>
        <v>1026903</v>
      </c>
    </row>
    <row r="44" spans="1:14" ht="12.75">
      <c r="A44" s="14" t="s">
        <v>26</v>
      </c>
      <c r="B44" s="38">
        <f>B45+B46+B47</f>
        <v>0</v>
      </c>
      <c r="C44" s="38">
        <f>C45+C46+C47</f>
        <v>0</v>
      </c>
      <c r="D44" s="24">
        <f aca="true" t="shared" si="11" ref="D44:N44">D45+D46+D47</f>
        <v>0</v>
      </c>
      <c r="E44" s="24">
        <f t="shared" si="11"/>
        <v>0</v>
      </c>
      <c r="F44" s="24">
        <f t="shared" si="11"/>
        <v>0</v>
      </c>
      <c r="G44" s="24">
        <f t="shared" si="11"/>
        <v>0</v>
      </c>
      <c r="H44" s="24">
        <f t="shared" si="11"/>
        <v>0</v>
      </c>
      <c r="I44" s="24">
        <f t="shared" si="11"/>
        <v>0</v>
      </c>
      <c r="J44" s="24">
        <f>J45+J46+J47</f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36">
        <f>B49+B59</f>
        <v>2077</v>
      </c>
      <c r="C48" s="36">
        <f aca="true" t="shared" si="12" ref="C48:N48">C49+C59</f>
        <v>2768</v>
      </c>
      <c r="D48" s="41">
        <f t="shared" si="12"/>
        <v>1880</v>
      </c>
      <c r="E48" s="41">
        <f t="shared" si="12"/>
        <v>1754</v>
      </c>
      <c r="F48" s="41">
        <f t="shared" si="12"/>
        <v>1079</v>
      </c>
      <c r="G48" s="41">
        <f>G49+G59</f>
        <v>1102</v>
      </c>
      <c r="H48" s="41">
        <f t="shared" si="12"/>
        <v>1528</v>
      </c>
      <c r="I48" s="41">
        <f>I49+I59</f>
        <v>1158</v>
      </c>
      <c r="J48" s="41">
        <f>J49+J59</f>
        <v>1255</v>
      </c>
      <c r="K48" s="41">
        <f t="shared" si="12"/>
        <v>1973</v>
      </c>
      <c r="L48" s="41">
        <f t="shared" si="12"/>
        <v>2024</v>
      </c>
      <c r="M48" s="41">
        <f t="shared" si="12"/>
        <v>1518</v>
      </c>
      <c r="N48" s="25">
        <f t="shared" si="12"/>
        <v>20116</v>
      </c>
    </row>
    <row r="49" spans="1:14" ht="12.75">
      <c r="A49" s="14" t="s">
        <v>27</v>
      </c>
      <c r="B49" s="46">
        <f>B50+B51+B52+B53+B54</f>
        <v>2077</v>
      </c>
      <c r="C49" s="46">
        <f aca="true" t="shared" si="13" ref="C49:N49">C50+C51+C52+C53+C54</f>
        <v>2768</v>
      </c>
      <c r="D49" s="46">
        <f t="shared" si="13"/>
        <v>1880</v>
      </c>
      <c r="E49" s="46">
        <f t="shared" si="13"/>
        <v>1754</v>
      </c>
      <c r="F49" s="46">
        <f t="shared" si="13"/>
        <v>1079</v>
      </c>
      <c r="G49" s="46">
        <f>G50+G51+G52+G53+G54</f>
        <v>1102</v>
      </c>
      <c r="H49" s="46">
        <f t="shared" si="13"/>
        <v>1528</v>
      </c>
      <c r="I49" s="46">
        <f>I50+I51+I52+I53+I54</f>
        <v>1158</v>
      </c>
      <c r="J49" s="46">
        <f>J50+J51+J52+J53+J54</f>
        <v>1255</v>
      </c>
      <c r="K49" s="46">
        <f t="shared" si="13"/>
        <v>1973</v>
      </c>
      <c r="L49" s="46">
        <f t="shared" si="13"/>
        <v>2024</v>
      </c>
      <c r="M49" s="46">
        <f t="shared" si="13"/>
        <v>1518</v>
      </c>
      <c r="N49" s="24">
        <f t="shared" si="13"/>
        <v>20116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s="4" customFormat="1" ht="12.75">
      <c r="A54" s="13" t="s">
        <v>46</v>
      </c>
      <c r="B54" s="21">
        <f>B55+B56+B57+B58</f>
        <v>2077</v>
      </c>
      <c r="C54" s="21">
        <f aca="true" t="shared" si="15" ref="C54:M54">C55+C56+C57+C58</f>
        <v>2768</v>
      </c>
      <c r="D54" s="21">
        <f t="shared" si="15"/>
        <v>1880</v>
      </c>
      <c r="E54" s="21">
        <f t="shared" si="15"/>
        <v>1754</v>
      </c>
      <c r="F54" s="21">
        <f t="shared" si="15"/>
        <v>1079</v>
      </c>
      <c r="G54" s="21">
        <f t="shared" si="15"/>
        <v>1102</v>
      </c>
      <c r="H54" s="21">
        <f t="shared" si="15"/>
        <v>1528</v>
      </c>
      <c r="I54" s="21">
        <f t="shared" si="15"/>
        <v>1158</v>
      </c>
      <c r="J54" s="21">
        <f t="shared" si="15"/>
        <v>1255</v>
      </c>
      <c r="K54" s="21">
        <f t="shared" si="15"/>
        <v>1973</v>
      </c>
      <c r="L54" s="21">
        <f t="shared" si="15"/>
        <v>2024</v>
      </c>
      <c r="M54" s="21">
        <f t="shared" si="15"/>
        <v>1518</v>
      </c>
      <c r="N54" s="21">
        <f t="shared" si="14"/>
        <v>20116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>
        <v>2077</v>
      </c>
      <c r="C58" s="21">
        <v>2768</v>
      </c>
      <c r="D58" s="21">
        <v>1880</v>
      </c>
      <c r="E58" s="21">
        <v>1754</v>
      </c>
      <c r="F58" s="21">
        <v>1079</v>
      </c>
      <c r="G58" s="21">
        <v>1102</v>
      </c>
      <c r="H58" s="21">
        <v>1528</v>
      </c>
      <c r="I58" s="21">
        <v>1158</v>
      </c>
      <c r="J58" s="21">
        <v>1255</v>
      </c>
      <c r="K58" s="21">
        <v>1973</v>
      </c>
      <c r="L58" s="21">
        <v>2024</v>
      </c>
      <c r="M58" s="21">
        <v>1518</v>
      </c>
      <c r="N58" s="21">
        <f t="shared" si="14"/>
        <v>20116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 aca="true" t="shared" si="16" ref="D59:N59">D60+D61+D62</f>
        <v>0</v>
      </c>
      <c r="E59" s="24">
        <f t="shared" si="16"/>
        <v>0</v>
      </c>
      <c r="F59" s="24">
        <f t="shared" si="16"/>
        <v>0</v>
      </c>
      <c r="G59" s="24">
        <f t="shared" si="16"/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3">
        <f>B69++B70+B71+B72</f>
        <v>1076010</v>
      </c>
      <c r="C68" s="33">
        <f aca="true" t="shared" si="17" ref="C68:N68">C69++C70+C71+C72</f>
        <v>1146466</v>
      </c>
      <c r="D68" s="39">
        <f t="shared" si="17"/>
        <v>1068203</v>
      </c>
      <c r="E68" s="39">
        <f t="shared" si="17"/>
        <v>987537</v>
      </c>
      <c r="F68" s="39">
        <f t="shared" si="17"/>
        <v>818053</v>
      </c>
      <c r="G68" s="39">
        <f>G69++G70+G71+G72</f>
        <v>738846</v>
      </c>
      <c r="H68" s="39">
        <f t="shared" si="17"/>
        <v>736302</v>
      </c>
      <c r="I68" s="39">
        <f t="shared" si="17"/>
        <v>735369</v>
      </c>
      <c r="J68" s="39">
        <f t="shared" si="17"/>
        <v>873583</v>
      </c>
      <c r="K68" s="39">
        <f t="shared" si="17"/>
        <v>1594899</v>
      </c>
      <c r="L68" s="39">
        <f t="shared" si="17"/>
        <v>1135292</v>
      </c>
      <c r="M68" s="39">
        <f t="shared" si="17"/>
        <v>1241920</v>
      </c>
      <c r="N68" s="26">
        <f t="shared" si="17"/>
        <v>12152480</v>
      </c>
    </row>
    <row r="69" spans="1:14" ht="12.75">
      <c r="A69" s="13" t="s">
        <v>15</v>
      </c>
      <c r="B69" s="57">
        <f>B9+B14+B19+B25+B30+B35</f>
        <v>247177</v>
      </c>
      <c r="C69" s="57">
        <f aca="true" t="shared" si="18" ref="C69:M69">C9+C14+C19+C25+C30+C35</f>
        <v>237254</v>
      </c>
      <c r="D69" s="57">
        <f t="shared" si="18"/>
        <v>243615</v>
      </c>
      <c r="E69" s="57">
        <f t="shared" si="18"/>
        <v>203355</v>
      </c>
      <c r="F69" s="57">
        <f t="shared" si="18"/>
        <v>66094</v>
      </c>
      <c r="G69" s="57">
        <f t="shared" si="18"/>
        <v>5411</v>
      </c>
      <c r="H69" s="57">
        <f t="shared" si="18"/>
        <v>5142</v>
      </c>
      <c r="I69" s="57">
        <f t="shared" si="18"/>
        <v>5936</v>
      </c>
      <c r="J69" s="57">
        <f t="shared" si="18"/>
        <v>28367</v>
      </c>
      <c r="K69" s="57">
        <f t="shared" si="18"/>
        <v>212666</v>
      </c>
      <c r="L69" s="57">
        <f t="shared" si="18"/>
        <v>225625</v>
      </c>
      <c r="M69" s="57">
        <f t="shared" si="18"/>
        <v>249345</v>
      </c>
      <c r="N69" s="57">
        <f aca="true" t="shared" si="19" ref="N69:N77">SUM(B69:M69)</f>
        <v>1729987</v>
      </c>
    </row>
    <row r="70" spans="1:14" ht="12.75">
      <c r="A70" s="13" t="s">
        <v>16</v>
      </c>
      <c r="B70" s="57">
        <f>B10+B15+B20+B26+B31+B36</f>
        <v>0</v>
      </c>
      <c r="C70" s="57">
        <f aca="true" t="shared" si="20" ref="C70:M70">C10+C15+C20+C26+C31+C36</f>
        <v>0</v>
      </c>
      <c r="D70" s="57">
        <f t="shared" si="20"/>
        <v>0</v>
      </c>
      <c r="E70" s="57">
        <f t="shared" si="20"/>
        <v>0</v>
      </c>
      <c r="F70" s="57">
        <f t="shared" si="20"/>
        <v>0</v>
      </c>
      <c r="G70" s="57">
        <f t="shared" si="20"/>
        <v>0</v>
      </c>
      <c r="H70" s="57">
        <f t="shared" si="20"/>
        <v>0</v>
      </c>
      <c r="I70" s="57">
        <f t="shared" si="20"/>
        <v>0</v>
      </c>
      <c r="J70" s="57">
        <f t="shared" si="20"/>
        <v>0</v>
      </c>
      <c r="K70" s="57">
        <f t="shared" si="20"/>
        <v>0</v>
      </c>
      <c r="L70" s="57">
        <f t="shared" si="20"/>
        <v>0</v>
      </c>
      <c r="M70" s="57">
        <f t="shared" si="20"/>
        <v>0</v>
      </c>
      <c r="N70" s="57">
        <f t="shared" si="19"/>
        <v>0</v>
      </c>
    </row>
    <row r="71" spans="1:14" ht="12.75">
      <c r="A71" s="13" t="s">
        <v>17</v>
      </c>
      <c r="B71" s="57">
        <f>B11+B16+B21+B27+B32+B37</f>
        <v>179800</v>
      </c>
      <c r="C71" s="57">
        <f aca="true" t="shared" si="21" ref="C71:M71">C11+C16+C21+C27+C32+C37</f>
        <v>201380</v>
      </c>
      <c r="D71" s="57">
        <f t="shared" si="21"/>
        <v>167030</v>
      </c>
      <c r="E71" s="57">
        <f t="shared" si="21"/>
        <v>155910</v>
      </c>
      <c r="F71" s="57">
        <f t="shared" si="21"/>
        <v>66798</v>
      </c>
      <c r="G71" s="57">
        <f t="shared" si="21"/>
        <v>48004</v>
      </c>
      <c r="H71" s="57">
        <f t="shared" si="21"/>
        <v>44123</v>
      </c>
      <c r="I71" s="57">
        <f t="shared" si="21"/>
        <v>46568</v>
      </c>
      <c r="J71" s="57">
        <f t="shared" si="21"/>
        <v>61716</v>
      </c>
      <c r="K71" s="57">
        <f t="shared" si="21"/>
        <v>136412</v>
      </c>
      <c r="L71" s="57">
        <f t="shared" si="21"/>
        <v>178584</v>
      </c>
      <c r="M71" s="57">
        <f t="shared" si="21"/>
        <v>168875</v>
      </c>
      <c r="N71" s="57">
        <f t="shared" si="19"/>
        <v>1455200</v>
      </c>
    </row>
    <row r="72" spans="1:14" ht="12.75">
      <c r="A72" s="13" t="s">
        <v>18</v>
      </c>
      <c r="B72" s="57">
        <f>B12+B17+B22+B28+B33+B38+B39+B48+B65+B66+B67</f>
        <v>649033</v>
      </c>
      <c r="C72" s="57">
        <f aca="true" t="shared" si="22" ref="C72:M72">C12+C17+C22+C28+C33+C38+C39+C48+C65+C66+C67</f>
        <v>707832</v>
      </c>
      <c r="D72" s="57">
        <f t="shared" si="22"/>
        <v>657558</v>
      </c>
      <c r="E72" s="57">
        <f t="shared" si="22"/>
        <v>628272</v>
      </c>
      <c r="F72" s="57">
        <f t="shared" si="22"/>
        <v>685161</v>
      </c>
      <c r="G72" s="57">
        <f t="shared" si="22"/>
        <v>685431</v>
      </c>
      <c r="H72" s="57">
        <f t="shared" si="22"/>
        <v>687037</v>
      </c>
      <c r="I72" s="57">
        <f t="shared" si="22"/>
        <v>682865</v>
      </c>
      <c r="J72" s="57">
        <f t="shared" si="22"/>
        <v>783500</v>
      </c>
      <c r="K72" s="57">
        <f t="shared" si="22"/>
        <v>1245821</v>
      </c>
      <c r="L72" s="57">
        <f t="shared" si="22"/>
        <v>731083</v>
      </c>
      <c r="M72" s="57">
        <f t="shared" si="22"/>
        <v>823700</v>
      </c>
      <c r="N72" s="57">
        <f t="shared" si="19"/>
        <v>8967293</v>
      </c>
    </row>
    <row r="73" spans="1:14" ht="12.75">
      <c r="A73" s="12" t="s">
        <v>45</v>
      </c>
      <c r="B73" s="32">
        <f>B74+B75+B76+B77</f>
        <v>1911113</v>
      </c>
      <c r="C73" s="32">
        <f aca="true" t="shared" si="23" ref="C73:M73">C74+C75+C76+C77</f>
        <v>1835431</v>
      </c>
      <c r="D73" s="42">
        <f t="shared" si="23"/>
        <v>1734181</v>
      </c>
      <c r="E73" s="42">
        <f t="shared" si="23"/>
        <v>1348780</v>
      </c>
      <c r="F73" s="42">
        <f t="shared" si="23"/>
        <v>1160188</v>
      </c>
      <c r="G73" s="42">
        <f t="shared" si="23"/>
        <v>916844</v>
      </c>
      <c r="H73" s="42">
        <f t="shared" si="23"/>
        <v>939197</v>
      </c>
      <c r="I73" s="42">
        <f t="shared" si="23"/>
        <v>1005340</v>
      </c>
      <c r="J73" s="42">
        <f t="shared" si="23"/>
        <v>1267484</v>
      </c>
      <c r="K73" s="42">
        <f t="shared" si="23"/>
        <v>1529887</v>
      </c>
      <c r="L73" s="42">
        <f t="shared" si="23"/>
        <v>1638518</v>
      </c>
      <c r="M73" s="42">
        <f t="shared" si="23"/>
        <v>2014488</v>
      </c>
      <c r="N73" s="27">
        <f>N74++N75+N76+N77</f>
        <v>17301451</v>
      </c>
    </row>
    <row r="74" spans="1:14" s="4" customFormat="1" ht="12.75">
      <c r="A74" s="13" t="s">
        <v>15</v>
      </c>
      <c r="B74" s="57">
        <v>1899713</v>
      </c>
      <c r="C74" s="57">
        <v>1822911</v>
      </c>
      <c r="D74" s="57">
        <v>1721941</v>
      </c>
      <c r="E74" s="57">
        <v>1332460</v>
      </c>
      <c r="F74" s="57">
        <v>1146508</v>
      </c>
      <c r="G74" s="57">
        <v>907964</v>
      </c>
      <c r="H74" s="57">
        <v>929517</v>
      </c>
      <c r="I74" s="57">
        <v>996740</v>
      </c>
      <c r="J74" s="57">
        <v>1258004</v>
      </c>
      <c r="K74" s="57">
        <v>1518287</v>
      </c>
      <c r="L74" s="57">
        <v>1627438</v>
      </c>
      <c r="M74" s="57">
        <v>2002808</v>
      </c>
      <c r="N74" s="57">
        <f t="shared" si="19"/>
        <v>17164291</v>
      </c>
    </row>
    <row r="75" spans="1:14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19"/>
        <v>0</v>
      </c>
    </row>
    <row r="76" spans="1:14" s="4" customFormat="1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>
        <f t="shared" si="19"/>
        <v>0</v>
      </c>
    </row>
    <row r="77" spans="1:14" ht="12.75">
      <c r="A77" s="13" t="s">
        <v>18</v>
      </c>
      <c r="B77" s="57">
        <v>11400</v>
      </c>
      <c r="C77" s="57">
        <v>12520</v>
      </c>
      <c r="D77" s="57">
        <v>12240</v>
      </c>
      <c r="E77" s="57">
        <v>16320</v>
      </c>
      <c r="F77" s="57">
        <v>13680</v>
      </c>
      <c r="G77" s="57">
        <v>8880</v>
      </c>
      <c r="H77" s="57">
        <v>9680</v>
      </c>
      <c r="I77" s="57">
        <v>8600</v>
      </c>
      <c r="J77" s="57">
        <v>9480</v>
      </c>
      <c r="K77" s="57">
        <v>11600</v>
      </c>
      <c r="L77" s="57">
        <v>11080</v>
      </c>
      <c r="M77" s="57">
        <v>11680</v>
      </c>
      <c r="N77" s="57">
        <f t="shared" si="19"/>
        <v>137160</v>
      </c>
    </row>
    <row r="78" spans="1:14" ht="12.75">
      <c r="A78" s="15" t="s">
        <v>40</v>
      </c>
      <c r="B78" s="28">
        <f>B73-B68</f>
        <v>835103</v>
      </c>
      <c r="C78" s="28">
        <f aca="true" t="shared" si="24" ref="C78:M78">C73-C68</f>
        <v>688965</v>
      </c>
      <c r="D78" s="28">
        <f t="shared" si="24"/>
        <v>665978</v>
      </c>
      <c r="E78" s="28">
        <f t="shared" si="24"/>
        <v>361243</v>
      </c>
      <c r="F78" s="28">
        <f t="shared" si="24"/>
        <v>342135</v>
      </c>
      <c r="G78" s="28">
        <f t="shared" si="24"/>
        <v>177998</v>
      </c>
      <c r="H78" s="28">
        <f t="shared" si="24"/>
        <v>202895</v>
      </c>
      <c r="I78" s="28">
        <f t="shared" si="24"/>
        <v>269971</v>
      </c>
      <c r="J78" s="28">
        <f t="shared" si="24"/>
        <v>393901</v>
      </c>
      <c r="K78" s="28">
        <f t="shared" si="24"/>
        <v>-65012</v>
      </c>
      <c r="L78" s="28">
        <f t="shared" si="24"/>
        <v>503226</v>
      </c>
      <c r="M78" s="28">
        <f t="shared" si="24"/>
        <v>772568</v>
      </c>
      <c r="N78" s="28">
        <f>N73-N68</f>
        <v>5148971</v>
      </c>
    </row>
    <row r="79" spans="1:14" ht="12.75">
      <c r="A79" s="15" t="s">
        <v>41</v>
      </c>
      <c r="B79" s="52">
        <f>B78/B73*100</f>
        <v>43.69720681090025</v>
      </c>
      <c r="C79" s="52">
        <f aca="true" t="shared" si="25" ref="C79:N79">C78/C73*100</f>
        <v>37.53695998378582</v>
      </c>
      <c r="D79" s="52">
        <f t="shared" si="25"/>
        <v>38.40302713499917</v>
      </c>
      <c r="E79" s="52">
        <f t="shared" si="25"/>
        <v>26.782944586960067</v>
      </c>
      <c r="F79" s="52">
        <f t="shared" si="25"/>
        <v>29.48961719997104</v>
      </c>
      <c r="G79" s="52">
        <f t="shared" si="25"/>
        <v>19.414207869604862</v>
      </c>
      <c r="H79" s="30">
        <f t="shared" si="25"/>
        <v>21.60302897049288</v>
      </c>
      <c r="I79" s="30">
        <f t="shared" si="25"/>
        <v>26.853701235402948</v>
      </c>
      <c r="J79" s="30">
        <f t="shared" si="25"/>
        <v>31.077394270854704</v>
      </c>
      <c r="K79" s="30">
        <f t="shared" si="25"/>
        <v>-4.249464176112353</v>
      </c>
      <c r="L79" s="30">
        <f t="shared" si="25"/>
        <v>30.71226559610575</v>
      </c>
      <c r="M79" s="30">
        <f t="shared" si="25"/>
        <v>38.35058833807896</v>
      </c>
      <c r="N79" s="30">
        <f t="shared" si="25"/>
        <v>29.760342066107636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.7874015748031497" right="0" top="0.7874015748031497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2.421875" style="0" customWidth="1"/>
    <col min="2" max="2" width="8.140625" style="0" customWidth="1"/>
    <col min="3" max="3" width="8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6.8515625" style="0" customWidth="1"/>
    <col min="8" max="8" width="7.57421875" style="0" customWidth="1"/>
    <col min="9" max="9" width="7.00390625" style="0" customWidth="1"/>
    <col min="10" max="10" width="8.28125" style="0" customWidth="1"/>
    <col min="11" max="12" width="8.57421875" style="0" customWidth="1"/>
    <col min="13" max="13" width="8.7109375" style="0" customWidth="1"/>
    <col min="14" max="14" width="9.851562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64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34">
        <f>B9+B10+B11+B12</f>
        <v>3509757</v>
      </c>
      <c r="C8" s="34">
        <f aca="true" t="shared" si="0" ref="C8:N8">C9+C10+C11+C12</f>
        <v>3542286</v>
      </c>
      <c r="D8" s="34">
        <f t="shared" si="0"/>
        <v>3657999</v>
      </c>
      <c r="E8" s="34">
        <f t="shared" si="0"/>
        <v>3210081</v>
      </c>
      <c r="F8" s="34">
        <f t="shared" si="0"/>
        <v>2992322</v>
      </c>
      <c r="G8" s="34">
        <f t="shared" si="0"/>
        <v>2765550</v>
      </c>
      <c r="H8" s="34">
        <f t="shared" si="0"/>
        <v>2860462</v>
      </c>
      <c r="I8" s="34">
        <f>I9+I10+I11+I12</f>
        <v>2973421</v>
      </c>
      <c r="J8" s="34">
        <f t="shared" si="0"/>
        <v>2949059</v>
      </c>
      <c r="K8" s="34">
        <f t="shared" si="0"/>
        <v>1669102</v>
      </c>
      <c r="L8" s="34">
        <f t="shared" si="0"/>
        <v>1273110</v>
      </c>
      <c r="M8" s="34">
        <f t="shared" si="0"/>
        <v>1634357</v>
      </c>
      <c r="N8" s="34">
        <f t="shared" si="0"/>
        <v>33037506</v>
      </c>
    </row>
    <row r="9" spans="1:14" ht="12.75">
      <c r="A9" s="13" t="s">
        <v>15</v>
      </c>
      <c r="B9" s="31">
        <f>итог!B9+'В.нейв.'!B9</f>
        <v>3509757</v>
      </c>
      <c r="C9" s="31">
        <f>итог!C9+'В.нейв.'!C9</f>
        <v>3542286</v>
      </c>
      <c r="D9" s="31">
        <f>итог!D9+'В.нейв.'!D9</f>
        <v>3657999</v>
      </c>
      <c r="E9" s="31">
        <f>итог!E9+'В.нейв.'!E9</f>
        <v>3210081</v>
      </c>
      <c r="F9" s="31">
        <f>итог!F9+'В.нейв.'!F9</f>
        <v>2992322</v>
      </c>
      <c r="G9" s="31">
        <f>итог!G9+'В.нейв.'!G9</f>
        <v>2765550</v>
      </c>
      <c r="H9" s="31">
        <f>итог!H9+'В.нейв.'!H9</f>
        <v>2860462</v>
      </c>
      <c r="I9" s="31">
        <f>итог!I9+'В.нейв.'!I9</f>
        <v>2973421</v>
      </c>
      <c r="J9" s="31">
        <f>итог!J9+'В.нейв.'!J9</f>
        <v>2949059</v>
      </c>
      <c r="K9" s="31">
        <f>итог!K9+'В.нейв.'!K9</f>
        <v>944381</v>
      </c>
      <c r="L9" s="31">
        <f>итог!L9+'В.нейв.'!L9</f>
        <v>887469</v>
      </c>
      <c r="M9" s="31">
        <f>итог!M9+'В.нейв.'!M9</f>
        <v>1098098</v>
      </c>
      <c r="N9" s="21">
        <f>SUM(B9:M9)</f>
        <v>31390885</v>
      </c>
    </row>
    <row r="10" spans="1:14" ht="12.75">
      <c r="A10" s="13" t="s">
        <v>16</v>
      </c>
      <c r="B10" s="31">
        <f>итог!B10+'В.нейв.'!B10</f>
        <v>0</v>
      </c>
      <c r="C10" s="31">
        <f>итог!C10+'В.нейв.'!C10</f>
        <v>0</v>
      </c>
      <c r="D10" s="31">
        <f>итог!D10+'В.нейв.'!D10</f>
        <v>0</v>
      </c>
      <c r="E10" s="31">
        <f>итог!E10+'В.нейв.'!E10</f>
        <v>0</v>
      </c>
      <c r="F10" s="31">
        <f>итог!F10+'В.нейв.'!F10</f>
        <v>0</v>
      </c>
      <c r="G10" s="31">
        <f>итог!G10+'В.нейв.'!G10</f>
        <v>0</v>
      </c>
      <c r="H10" s="31">
        <f>итог!H10+'В.нейв.'!H10</f>
        <v>0</v>
      </c>
      <c r="I10" s="31">
        <f>итог!I10+'В.нейв.'!I10</f>
        <v>0</v>
      </c>
      <c r="J10" s="31">
        <f>итог!J10+'В.нейв.'!J10</f>
        <v>0</v>
      </c>
      <c r="K10" s="31">
        <f>итог!K10+'В.нейв.'!K10</f>
        <v>723780</v>
      </c>
      <c r="L10" s="31">
        <f>итог!L10+'В.нейв.'!L10</f>
        <v>383940</v>
      </c>
      <c r="M10" s="31">
        <f>итог!M10+'В.нейв.'!M10</f>
        <v>536259</v>
      </c>
      <c r="N10" s="21">
        <f>SUM(B10:M10)</f>
        <v>1643979</v>
      </c>
    </row>
    <row r="11" spans="1:14" ht="12.75">
      <c r="A11" s="13" t="s">
        <v>17</v>
      </c>
      <c r="B11" s="31">
        <f>итог!B11+'В.нейв.'!B11</f>
        <v>0</v>
      </c>
      <c r="C11" s="31">
        <f>итог!C11+'В.нейв.'!C11</f>
        <v>0</v>
      </c>
      <c r="D11" s="31">
        <f>итог!D11+'В.нейв.'!D11</f>
        <v>0</v>
      </c>
      <c r="E11" s="31">
        <f>итог!E11+'В.нейв.'!E11</f>
        <v>0</v>
      </c>
      <c r="F11" s="31">
        <f>итог!F11+'В.нейв.'!F11</f>
        <v>0</v>
      </c>
      <c r="G11" s="31">
        <f>итог!G11+'В.нейв.'!G11</f>
        <v>0</v>
      </c>
      <c r="H11" s="31">
        <f>итог!H11+'В.нейв.'!H11</f>
        <v>0</v>
      </c>
      <c r="I11" s="31">
        <f>итог!I11+'В.нейв.'!I11</f>
        <v>0</v>
      </c>
      <c r="J11" s="31">
        <f>итог!J11+'В.нейв.'!J11</f>
        <v>0</v>
      </c>
      <c r="K11" s="31">
        <f>итог!K11+'В.нейв.'!K11</f>
        <v>941</v>
      </c>
      <c r="L11" s="31">
        <f>итог!L11+'В.нейв.'!L11</f>
        <v>1701</v>
      </c>
      <c r="M11" s="31">
        <f>итог!M11+'В.нейв.'!M11</f>
        <v>0</v>
      </c>
      <c r="N11" s="21">
        <f>SUM(B11:M11)</f>
        <v>2642</v>
      </c>
    </row>
    <row r="12" spans="1:14" ht="12.75">
      <c r="A12" s="13" t="s">
        <v>18</v>
      </c>
      <c r="B12" s="31">
        <f>итог!B12+'В.нейв.'!B12</f>
        <v>0</v>
      </c>
      <c r="C12" s="31">
        <f>итог!C12+'В.нейв.'!C12</f>
        <v>0</v>
      </c>
      <c r="D12" s="31">
        <f>итог!D12+'В.нейв.'!D12</f>
        <v>0</v>
      </c>
      <c r="E12" s="31">
        <f>итог!E12+'В.нейв.'!E12</f>
        <v>0</v>
      </c>
      <c r="F12" s="31">
        <f>итог!F12+'В.нейв.'!F12</f>
        <v>0</v>
      </c>
      <c r="G12" s="31">
        <f>итог!G12+'В.нейв.'!G12</f>
        <v>0</v>
      </c>
      <c r="H12" s="31">
        <f>итог!H12+'В.нейв.'!H12</f>
        <v>0</v>
      </c>
      <c r="I12" s="31">
        <f>итог!I12+'В.нейв.'!I12</f>
        <v>0</v>
      </c>
      <c r="J12" s="31">
        <f>итог!J12+'В.нейв.'!J12</f>
        <v>0</v>
      </c>
      <c r="K12" s="31">
        <f>итог!K12+'В.нейв.'!K12</f>
        <v>0</v>
      </c>
      <c r="L12" s="31">
        <f>итог!L12+'В.нейв.'!L12</f>
        <v>0</v>
      </c>
      <c r="M12" s="31">
        <f>итог!M12+'В.нейв.'!M12</f>
        <v>0</v>
      </c>
      <c r="N12" s="21">
        <f>SUM(B12:M12)</f>
        <v>0</v>
      </c>
    </row>
    <row r="13" spans="1:14" ht="12.75">
      <c r="A13" s="12" t="s">
        <v>14</v>
      </c>
      <c r="B13" s="35">
        <f>B14+B15+B17+B16</f>
        <v>3035837</v>
      </c>
      <c r="C13" s="35">
        <f aca="true" t="shared" si="1" ref="C13:N13">C14+C15+C17+C16</f>
        <v>3104953</v>
      </c>
      <c r="D13" s="35">
        <f t="shared" si="1"/>
        <v>2956950</v>
      </c>
      <c r="E13" s="35">
        <f t="shared" si="1"/>
        <v>2393288</v>
      </c>
      <c r="F13" s="35">
        <f t="shared" si="1"/>
        <v>2165286</v>
      </c>
      <c r="G13" s="35">
        <f t="shared" si="1"/>
        <v>2018725</v>
      </c>
      <c r="H13" s="35">
        <f t="shared" si="1"/>
        <v>4358822</v>
      </c>
      <c r="I13" s="35">
        <f>I14+I15+I17+I16</f>
        <v>2022628</v>
      </c>
      <c r="J13" s="35">
        <f t="shared" si="1"/>
        <v>2362215</v>
      </c>
      <c r="K13" s="35">
        <f t="shared" si="1"/>
        <v>1285093</v>
      </c>
      <c r="L13" s="35">
        <f t="shared" si="1"/>
        <v>1405380</v>
      </c>
      <c r="M13" s="35">
        <f t="shared" si="1"/>
        <v>1512655</v>
      </c>
      <c r="N13" s="35">
        <f t="shared" si="1"/>
        <v>28621832</v>
      </c>
    </row>
    <row r="14" spans="1:14" ht="12.75">
      <c r="A14" s="13" t="s">
        <v>15</v>
      </c>
      <c r="B14" s="31">
        <f>итог!B14+'В.нейв.'!B14</f>
        <v>1777119</v>
      </c>
      <c r="C14" s="31">
        <f>итог!C14+'В.нейв.'!C14</f>
        <v>1766856</v>
      </c>
      <c r="D14" s="31">
        <f>итог!D14+'В.нейв.'!D14</f>
        <v>1747568</v>
      </c>
      <c r="E14" s="31">
        <f>итог!E14+'В.нейв.'!E14</f>
        <v>1472236</v>
      </c>
      <c r="F14" s="31">
        <f>итог!F14+'В.нейв.'!F14</f>
        <v>1423871</v>
      </c>
      <c r="G14" s="31">
        <f>итог!G14+'В.нейв.'!G14</f>
        <v>1260203</v>
      </c>
      <c r="H14" s="31">
        <f>итог!H14+'В.нейв.'!H14</f>
        <v>909424</v>
      </c>
      <c r="I14" s="31">
        <f>итог!I14+'В.нейв.'!I14</f>
        <v>1149340</v>
      </c>
      <c r="J14" s="31">
        <f>итог!J14+'В.нейв.'!J14</f>
        <v>1434206</v>
      </c>
      <c r="K14" s="31">
        <f>итог!K14+'В.нейв.'!K14</f>
        <v>761830</v>
      </c>
      <c r="L14" s="31">
        <f>итог!L14+'В.нейв.'!L14</f>
        <v>777114</v>
      </c>
      <c r="M14" s="31">
        <f>итог!M14+'В.нейв.'!M14</f>
        <v>846680</v>
      </c>
      <c r="N14" s="21">
        <f>SUM(B14:M14)</f>
        <v>15326447</v>
      </c>
    </row>
    <row r="15" spans="1:14" ht="12.75">
      <c r="A15" s="13" t="s">
        <v>16</v>
      </c>
      <c r="B15" s="31">
        <f>итог!B15+'В.нейв.'!B15</f>
        <v>1258718</v>
      </c>
      <c r="C15" s="31">
        <f>итог!C15+'В.нейв.'!C15</f>
        <v>1338097</v>
      </c>
      <c r="D15" s="31">
        <f>итог!D15+'В.нейв.'!D15</f>
        <v>1209382</v>
      </c>
      <c r="E15" s="31">
        <f>итог!E15+'В.нейв.'!E15</f>
        <v>921052</v>
      </c>
      <c r="F15" s="31">
        <f>итог!F15+'В.нейв.'!F15</f>
        <v>741415</v>
      </c>
      <c r="G15" s="31">
        <f>итог!G15+'В.нейв.'!G15</f>
        <v>758522</v>
      </c>
      <c r="H15" s="31">
        <f>итог!H15+'В.нейв.'!H15</f>
        <v>3449398</v>
      </c>
      <c r="I15" s="31">
        <f>итог!I15+'В.нейв.'!I15</f>
        <v>873288</v>
      </c>
      <c r="J15" s="31">
        <f>итог!J15+'В.нейв.'!J15</f>
        <v>928009</v>
      </c>
      <c r="K15" s="31">
        <f>итог!K15+'В.нейв.'!K15</f>
        <v>523263</v>
      </c>
      <c r="L15" s="31">
        <f>итог!L15+'В.нейв.'!L15</f>
        <v>628266</v>
      </c>
      <c r="M15" s="31">
        <f>итог!M15+'В.нейв.'!M15</f>
        <v>665975</v>
      </c>
      <c r="N15" s="21">
        <f>SUM(B15:M15)</f>
        <v>13295385</v>
      </c>
    </row>
    <row r="16" spans="1:14" ht="12.75">
      <c r="A16" s="13" t="s">
        <v>17</v>
      </c>
      <c r="B16" s="31">
        <f>итог!B16+'В.нейв.'!B16</f>
        <v>0</v>
      </c>
      <c r="C16" s="31">
        <f>итог!C16+'В.нейв.'!C16</f>
        <v>0</v>
      </c>
      <c r="D16" s="31">
        <f>итог!D16+'В.нейв.'!D16</f>
        <v>0</v>
      </c>
      <c r="E16" s="31">
        <f>итог!E16+'В.нейв.'!E16</f>
        <v>0</v>
      </c>
      <c r="F16" s="31">
        <f>итог!F16+'В.нейв.'!F16</f>
        <v>0</v>
      </c>
      <c r="G16" s="31">
        <f>итог!G16+'В.нейв.'!G16</f>
        <v>0</v>
      </c>
      <c r="H16" s="31">
        <f>итог!H16+'В.нейв.'!H16</f>
        <v>0</v>
      </c>
      <c r="I16" s="31">
        <f>итог!I16+'В.нейв.'!I16</f>
        <v>0</v>
      </c>
      <c r="J16" s="31">
        <f>итог!J16+'В.нейв.'!J16</f>
        <v>0</v>
      </c>
      <c r="K16" s="31">
        <f>итог!K16+'В.нейв.'!K16</f>
        <v>0</v>
      </c>
      <c r="L16" s="31">
        <f>итог!L16+'В.нейв.'!L16</f>
        <v>0</v>
      </c>
      <c r="M16" s="31">
        <f>итог!M16+'В.нейв.'!M16</f>
        <v>0</v>
      </c>
      <c r="N16" s="21">
        <f>SUM(B16:M16)</f>
        <v>0</v>
      </c>
    </row>
    <row r="17" spans="1:14" ht="12.75">
      <c r="A17" s="13" t="s">
        <v>18</v>
      </c>
      <c r="B17" s="31">
        <f>итог!B17+'В.нейв.'!B17</f>
        <v>0</v>
      </c>
      <c r="C17" s="31">
        <f>итог!C17+'В.нейв.'!C17</f>
        <v>0</v>
      </c>
      <c r="D17" s="31">
        <f>итог!D17+'В.нейв.'!D17</f>
        <v>0</v>
      </c>
      <c r="E17" s="31">
        <f>итог!E17+'В.нейв.'!E17</f>
        <v>0</v>
      </c>
      <c r="F17" s="31">
        <f>итог!F17+'В.нейв.'!F17</f>
        <v>0</v>
      </c>
      <c r="G17" s="31">
        <f>итог!G17+'В.нейв.'!G17</f>
        <v>0</v>
      </c>
      <c r="H17" s="31">
        <f>итог!H17+'В.нейв.'!H17</f>
        <v>0</v>
      </c>
      <c r="I17" s="31">
        <f>итог!I17+'В.нейв.'!I17</f>
        <v>0</v>
      </c>
      <c r="J17" s="31">
        <f>итог!J17+'В.нейв.'!J17</f>
        <v>0</v>
      </c>
      <c r="K17" s="31">
        <f>итог!K17+'В.нейв.'!K17</f>
        <v>0</v>
      </c>
      <c r="L17" s="31">
        <f>итог!L17+'В.нейв.'!L17</f>
        <v>0</v>
      </c>
      <c r="M17" s="31">
        <f>итог!M17+'В.нейв.'!M17</f>
        <v>0</v>
      </c>
      <c r="N17" s="21">
        <f>SUM(B17:M17)</f>
        <v>0</v>
      </c>
    </row>
    <row r="18" spans="1:14" ht="12.75">
      <c r="A18" s="15" t="s">
        <v>37</v>
      </c>
      <c r="B18" s="35">
        <f>B19+B20+B21+B22</f>
        <v>0</v>
      </c>
      <c r="C18" s="35">
        <f aca="true" t="shared" si="2" ref="C18:N18">C19+C20+C21+C22</f>
        <v>0</v>
      </c>
      <c r="D18" s="35">
        <f t="shared" si="2"/>
        <v>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35">
        <f t="shared" si="2"/>
        <v>0</v>
      </c>
      <c r="I18" s="35">
        <f>I19+I20+I21+I22</f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</row>
    <row r="19" spans="1:14" ht="12.75">
      <c r="A19" s="13" t="s">
        <v>15</v>
      </c>
      <c r="B19" s="31">
        <f>итог!B19+'В.нейв.'!B19</f>
        <v>0</v>
      </c>
      <c r="C19" s="31">
        <f>итог!C19+'В.нейв.'!C19</f>
        <v>0</v>
      </c>
      <c r="D19" s="31">
        <f>итог!D19+'В.нейв.'!D19</f>
        <v>0</v>
      </c>
      <c r="E19" s="31">
        <f>итог!E19+'В.нейв.'!E19</f>
        <v>0</v>
      </c>
      <c r="F19" s="31">
        <f>итог!F19+'В.нейв.'!F19</f>
        <v>0</v>
      </c>
      <c r="G19" s="31">
        <f>итог!G19+'В.нейв.'!G19</f>
        <v>0</v>
      </c>
      <c r="H19" s="31">
        <f>итог!H19+'В.нейв.'!H19</f>
        <v>0</v>
      </c>
      <c r="I19" s="31">
        <f>итог!I19+'В.нейв.'!I19</f>
        <v>0</v>
      </c>
      <c r="J19" s="31">
        <f>итог!J19+'В.нейв.'!J19</f>
        <v>0</v>
      </c>
      <c r="K19" s="31">
        <f>итог!K19+'В.нейв.'!K19</f>
        <v>0</v>
      </c>
      <c r="L19" s="31">
        <f>итог!L19+'В.нейв.'!L19</f>
        <v>0</v>
      </c>
      <c r="M19" s="31">
        <f>итог!M19+'В.нейв.'!M19</f>
        <v>0</v>
      </c>
      <c r="N19" s="21">
        <f>SUM(B19:M19)</f>
        <v>0</v>
      </c>
    </row>
    <row r="20" spans="1:14" ht="12.75">
      <c r="A20" s="13" t="s">
        <v>16</v>
      </c>
      <c r="B20" s="31">
        <f>итог!B20+'В.нейв.'!B20</f>
        <v>0</v>
      </c>
      <c r="C20" s="31">
        <f>итог!C20+'В.нейв.'!C20</f>
        <v>0</v>
      </c>
      <c r="D20" s="31">
        <f>итог!D20+'В.нейв.'!D20</f>
        <v>0</v>
      </c>
      <c r="E20" s="31">
        <f>итог!E20+'В.нейв.'!E20</f>
        <v>0</v>
      </c>
      <c r="F20" s="31">
        <f>итог!F20+'В.нейв.'!F20</f>
        <v>0</v>
      </c>
      <c r="G20" s="31">
        <f>итог!G20+'В.нейв.'!G20</f>
        <v>0</v>
      </c>
      <c r="H20" s="31">
        <f>итог!H20+'В.нейв.'!H20</f>
        <v>0</v>
      </c>
      <c r="I20" s="31">
        <f>итог!I20+'В.нейв.'!I20</f>
        <v>0</v>
      </c>
      <c r="J20" s="31">
        <f>итог!J20+'В.нейв.'!J20</f>
        <v>0</v>
      </c>
      <c r="K20" s="31">
        <f>итог!K20+'В.нейв.'!K20</f>
        <v>0</v>
      </c>
      <c r="L20" s="31">
        <f>итог!L20+'В.нейв.'!L20</f>
        <v>0</v>
      </c>
      <c r="M20" s="31">
        <f>итог!M20+'В.нейв.'!M20</f>
        <v>0</v>
      </c>
      <c r="N20" s="21">
        <f>SUM(B20:M20)</f>
        <v>0</v>
      </c>
    </row>
    <row r="21" spans="1:14" ht="12.75">
      <c r="A21" s="13" t="s">
        <v>17</v>
      </c>
      <c r="B21" s="31">
        <f>итог!B21+'В.нейв.'!B21</f>
        <v>0</v>
      </c>
      <c r="C21" s="31">
        <f>итог!C21+'В.нейв.'!C21</f>
        <v>0</v>
      </c>
      <c r="D21" s="31">
        <f>итог!D21+'В.нейв.'!D21</f>
        <v>0</v>
      </c>
      <c r="E21" s="31">
        <f>итог!E21+'В.нейв.'!E21</f>
        <v>0</v>
      </c>
      <c r="F21" s="31">
        <f>итог!F21+'В.нейв.'!F21</f>
        <v>0</v>
      </c>
      <c r="G21" s="31">
        <f>итог!G21+'В.нейв.'!G21</f>
        <v>0</v>
      </c>
      <c r="H21" s="31">
        <f>итог!H21+'В.нейв.'!H21</f>
        <v>0</v>
      </c>
      <c r="I21" s="31">
        <f>итог!I21+'В.нейв.'!I21</f>
        <v>0</v>
      </c>
      <c r="J21" s="31">
        <f>итог!J21+'В.нейв.'!J21</f>
        <v>0</v>
      </c>
      <c r="K21" s="31">
        <f>итог!K21+'В.нейв.'!K21</f>
        <v>0</v>
      </c>
      <c r="L21" s="31">
        <f>итог!L21+'В.нейв.'!L21</f>
        <v>0</v>
      </c>
      <c r="M21" s="31">
        <f>итог!M21+'В.нейв.'!M21</f>
        <v>0</v>
      </c>
      <c r="N21" s="21">
        <f>SUM(B21:M21)</f>
        <v>0</v>
      </c>
    </row>
    <row r="22" spans="1:14" ht="12.75">
      <c r="A22" s="13" t="s">
        <v>18</v>
      </c>
      <c r="B22" s="31">
        <f>итог!B22+'В.нейв.'!B22</f>
        <v>0</v>
      </c>
      <c r="C22" s="31">
        <f>итог!C22+'В.нейв.'!C22</f>
        <v>0</v>
      </c>
      <c r="D22" s="31">
        <f>итог!D22+'В.нейв.'!D22</f>
        <v>0</v>
      </c>
      <c r="E22" s="31">
        <f>итог!E22+'В.нейв.'!E22</f>
        <v>0</v>
      </c>
      <c r="F22" s="31">
        <f>итог!F22+'В.нейв.'!F22</f>
        <v>0</v>
      </c>
      <c r="G22" s="31">
        <f>итог!G22+'В.нейв.'!G22</f>
        <v>0</v>
      </c>
      <c r="H22" s="31">
        <f>итог!H22+'В.нейв.'!H22</f>
        <v>0</v>
      </c>
      <c r="I22" s="31">
        <f>итог!I22+'В.нейв.'!I22</f>
        <v>0</v>
      </c>
      <c r="J22" s="31">
        <f>итог!J22+'В.нейв.'!J22</f>
        <v>0</v>
      </c>
      <c r="K22" s="31">
        <f>итог!K22+'В.нейв.'!K22</f>
        <v>0</v>
      </c>
      <c r="L22" s="31">
        <f>итог!L22+'В.нейв.'!L22</f>
        <v>0</v>
      </c>
      <c r="M22" s="31">
        <f>итог!M22+'В.нейв.'!M22</f>
        <v>0</v>
      </c>
      <c r="N22" s="21">
        <f>SUM(B22:M22)</f>
        <v>0</v>
      </c>
    </row>
    <row r="23" spans="1:14" ht="12.75">
      <c r="A23" s="12" t="s">
        <v>19</v>
      </c>
      <c r="B23" s="35">
        <f>B24+B29</f>
        <v>1923967</v>
      </c>
      <c r="C23" s="35">
        <f aca="true" t="shared" si="3" ref="C23:N23">C24+C29</f>
        <v>2048528</v>
      </c>
      <c r="D23" s="35">
        <f t="shared" si="3"/>
        <v>1630286</v>
      </c>
      <c r="E23" s="35">
        <f t="shared" si="3"/>
        <v>1474602</v>
      </c>
      <c r="F23" s="35">
        <f t="shared" si="3"/>
        <v>1115201</v>
      </c>
      <c r="G23" s="35">
        <f t="shared" si="3"/>
        <v>960654</v>
      </c>
      <c r="H23" s="35">
        <f t="shared" si="3"/>
        <v>886265</v>
      </c>
      <c r="I23" s="35">
        <f>I24+I29</f>
        <v>923790</v>
      </c>
      <c r="J23" s="35">
        <f t="shared" si="3"/>
        <v>1152197</v>
      </c>
      <c r="K23" s="35">
        <f t="shared" si="3"/>
        <v>4233293</v>
      </c>
      <c r="L23" s="35">
        <f t="shared" si="3"/>
        <v>6466522</v>
      </c>
      <c r="M23" s="35">
        <f t="shared" si="3"/>
        <v>4731090</v>
      </c>
      <c r="N23" s="35">
        <f t="shared" si="3"/>
        <v>27546395</v>
      </c>
    </row>
    <row r="24" spans="1:14" ht="12.75">
      <c r="A24" s="14" t="s">
        <v>20</v>
      </c>
      <c r="B24" s="23">
        <f aca="true" t="shared" si="4" ref="B24:N24">B25+B26+B28+B27</f>
        <v>1445077</v>
      </c>
      <c r="C24" s="23">
        <f t="shared" si="4"/>
        <v>1531066</v>
      </c>
      <c r="D24" s="23">
        <f t="shared" si="4"/>
        <v>1215918</v>
      </c>
      <c r="E24" s="23">
        <f t="shared" si="4"/>
        <v>1154229</v>
      </c>
      <c r="F24" s="23">
        <f t="shared" si="4"/>
        <v>906680</v>
      </c>
      <c r="G24" s="23">
        <f t="shared" si="4"/>
        <v>794287</v>
      </c>
      <c r="H24" s="23">
        <f t="shared" si="4"/>
        <v>765377</v>
      </c>
      <c r="I24" s="23">
        <f>I25+I26+I28+I27</f>
        <v>781795</v>
      </c>
      <c r="J24" s="23">
        <f t="shared" si="4"/>
        <v>908233</v>
      </c>
      <c r="K24" s="23">
        <f t="shared" si="4"/>
        <v>3886585</v>
      </c>
      <c r="L24" s="23">
        <f t="shared" si="4"/>
        <v>6030722</v>
      </c>
      <c r="M24" s="23">
        <f t="shared" si="4"/>
        <v>4223641</v>
      </c>
      <c r="N24" s="23">
        <f t="shared" si="4"/>
        <v>23643610</v>
      </c>
    </row>
    <row r="25" spans="1:14" ht="12.75">
      <c r="A25" s="13" t="s">
        <v>15</v>
      </c>
      <c r="B25" s="31">
        <f>итог!B25+'В.нейв.'!B25</f>
        <v>247177</v>
      </c>
      <c r="C25" s="31">
        <f>итог!C25+'В.нейв.'!C25</f>
        <v>237254</v>
      </c>
      <c r="D25" s="31">
        <f>итог!D25+'В.нейв.'!D25</f>
        <v>243615</v>
      </c>
      <c r="E25" s="31">
        <f>итог!E25+'В.нейв.'!E25</f>
        <v>203355</v>
      </c>
      <c r="F25" s="31">
        <f>итог!F25+'В.нейв.'!F25</f>
        <v>66094</v>
      </c>
      <c r="G25" s="31">
        <f>итог!G25+'В.нейв.'!G25</f>
        <v>5411</v>
      </c>
      <c r="H25" s="31">
        <f>итог!H25+'В.нейв.'!H25</f>
        <v>5142</v>
      </c>
      <c r="I25" s="31">
        <f>итог!I25+'В.нейв.'!I25</f>
        <v>5936</v>
      </c>
      <c r="J25" s="31">
        <f>итог!J25+'В.нейв.'!J25</f>
        <v>28367</v>
      </c>
      <c r="K25" s="31">
        <f>итог!K25+'В.нейв.'!K25</f>
        <v>212666</v>
      </c>
      <c r="L25" s="31">
        <f>итог!L25+'В.нейв.'!L25</f>
        <v>225625</v>
      </c>
      <c r="M25" s="31">
        <f>итог!M25+'В.нейв.'!M25</f>
        <v>249345</v>
      </c>
      <c r="N25" s="21">
        <f aca="true" t="shared" si="5" ref="N25:N33">SUM(B25:M25)</f>
        <v>1729987</v>
      </c>
    </row>
    <row r="26" spans="1:14" ht="12.75">
      <c r="A26" s="13" t="s">
        <v>16</v>
      </c>
      <c r="B26" s="31">
        <f>итог!B26+'В.нейв.'!B26</f>
        <v>0</v>
      </c>
      <c r="C26" s="31">
        <f>итог!C26+'В.нейв.'!C26</f>
        <v>0</v>
      </c>
      <c r="D26" s="31">
        <f>итог!D26+'В.нейв.'!D26</f>
        <v>0</v>
      </c>
      <c r="E26" s="31">
        <f>итог!E26+'В.нейв.'!E26</f>
        <v>0</v>
      </c>
      <c r="F26" s="31">
        <f>итог!F26+'В.нейв.'!F26</f>
        <v>0</v>
      </c>
      <c r="G26" s="31">
        <f>итог!G26+'В.нейв.'!G26</f>
        <v>0</v>
      </c>
      <c r="H26" s="31">
        <f>итог!H26+'В.нейв.'!H26</f>
        <v>0</v>
      </c>
      <c r="I26" s="31">
        <f>итог!I26+'В.нейв.'!I26</f>
        <v>0</v>
      </c>
      <c r="J26" s="31">
        <f>итог!J26+'В.нейв.'!J26</f>
        <v>0</v>
      </c>
      <c r="K26" s="31">
        <f>итог!K26+'В.нейв.'!K26</f>
        <v>2075081</v>
      </c>
      <c r="L26" s="31">
        <f>итог!L26+'В.нейв.'!L26</f>
        <v>2202060</v>
      </c>
      <c r="M26" s="31">
        <f>итог!M26+'В.нейв.'!M26</f>
        <v>2694440</v>
      </c>
      <c r="N26" s="21">
        <f t="shared" si="5"/>
        <v>6971581</v>
      </c>
    </row>
    <row r="27" spans="1:14" ht="12.75">
      <c r="A27" s="13" t="s">
        <v>17</v>
      </c>
      <c r="B27" s="31">
        <f>итог!B27+'В.нейв.'!B27</f>
        <v>394100</v>
      </c>
      <c r="C27" s="31">
        <f>итог!C27+'В.нейв.'!C27</f>
        <v>429893</v>
      </c>
      <c r="D27" s="31">
        <f>итог!D27+'В.нейв.'!D27</f>
        <v>360320</v>
      </c>
      <c r="E27" s="31">
        <f>итог!E27+'В.нейв.'!E27</f>
        <v>319586</v>
      </c>
      <c r="F27" s="31">
        <f>итог!F27+'В.нейв.'!F27</f>
        <v>173674</v>
      </c>
      <c r="G27" s="31">
        <f>итог!G27+'В.нейв.'!G27</f>
        <v>133516</v>
      </c>
      <c r="H27" s="31">
        <f>итог!H27+'В.нейв.'!H27</f>
        <v>114435</v>
      </c>
      <c r="I27" s="31">
        <f>итог!I27+'В.нейв.'!I27</f>
        <v>128795</v>
      </c>
      <c r="J27" s="31">
        <f>итог!J27+'В.нейв.'!J27</f>
        <v>152408</v>
      </c>
      <c r="K27" s="31">
        <f>итог!K27+'В.нейв.'!K27</f>
        <v>299204</v>
      </c>
      <c r="L27" s="31">
        <f>итог!L27+'В.нейв.'!L27</f>
        <v>2769372</v>
      </c>
      <c r="M27" s="31">
        <f>итог!M27+'В.нейв.'!M27</f>
        <v>364062</v>
      </c>
      <c r="N27" s="21">
        <f t="shared" si="5"/>
        <v>5639365</v>
      </c>
    </row>
    <row r="28" spans="1:14" ht="12.75">
      <c r="A28" s="13" t="s">
        <v>18</v>
      </c>
      <c r="B28" s="31">
        <f>итог!B28+'В.нейв.'!B28</f>
        <v>803800</v>
      </c>
      <c r="C28" s="31">
        <f>итог!C28+'В.нейв.'!C28</f>
        <v>863919</v>
      </c>
      <c r="D28" s="31">
        <f>итог!D28+'В.нейв.'!D28</f>
        <v>611983</v>
      </c>
      <c r="E28" s="31">
        <f>итог!E28+'В.нейв.'!E28</f>
        <v>631288</v>
      </c>
      <c r="F28" s="31">
        <f>итог!F28+'В.нейв.'!F28</f>
        <v>666912</v>
      </c>
      <c r="G28" s="31">
        <f>итог!G28+'В.нейв.'!G28</f>
        <v>655360</v>
      </c>
      <c r="H28" s="31">
        <f>итог!H28+'В.нейв.'!H28</f>
        <v>645800</v>
      </c>
      <c r="I28" s="31">
        <f>итог!I28+'В.нейв.'!I28</f>
        <v>647064</v>
      </c>
      <c r="J28" s="31">
        <f>итог!J28+'В.нейв.'!J28</f>
        <v>727458</v>
      </c>
      <c r="K28" s="31">
        <f>итог!K28+'В.нейв.'!K28</f>
        <v>1299634</v>
      </c>
      <c r="L28" s="31">
        <f>итог!L28+'В.нейв.'!L28</f>
        <v>833665</v>
      </c>
      <c r="M28" s="31">
        <f>итог!M28+'В.нейв.'!M28</f>
        <v>915794</v>
      </c>
      <c r="N28" s="21">
        <f t="shared" si="5"/>
        <v>9302677</v>
      </c>
    </row>
    <row r="29" spans="1:14" ht="12.75">
      <c r="A29" s="14" t="s">
        <v>21</v>
      </c>
      <c r="B29" s="23">
        <f>B30+B31+B33+B32</f>
        <v>478890</v>
      </c>
      <c r="C29" s="23">
        <f aca="true" t="shared" si="6" ref="C29:N29">C30+C31+C33+C32</f>
        <v>517462</v>
      </c>
      <c r="D29" s="23">
        <f t="shared" si="6"/>
        <v>414368</v>
      </c>
      <c r="E29" s="23">
        <f t="shared" si="6"/>
        <v>320373</v>
      </c>
      <c r="F29" s="23">
        <f t="shared" si="6"/>
        <v>208521</v>
      </c>
      <c r="G29" s="23">
        <f t="shared" si="6"/>
        <v>166367</v>
      </c>
      <c r="H29" s="23">
        <f t="shared" si="6"/>
        <v>120888</v>
      </c>
      <c r="I29" s="23">
        <f>I30+I31+I33+I32</f>
        <v>141995</v>
      </c>
      <c r="J29" s="23">
        <f t="shared" si="6"/>
        <v>243964</v>
      </c>
      <c r="K29" s="23">
        <f t="shared" si="6"/>
        <v>346708</v>
      </c>
      <c r="L29" s="23">
        <f t="shared" si="6"/>
        <v>435800</v>
      </c>
      <c r="M29" s="23">
        <f t="shared" si="6"/>
        <v>507449</v>
      </c>
      <c r="N29" s="23">
        <f t="shared" si="6"/>
        <v>3902785</v>
      </c>
    </row>
    <row r="30" spans="1:14" ht="12.75">
      <c r="A30" s="13" t="s">
        <v>15</v>
      </c>
      <c r="B30" s="31">
        <f>итог!B30+'В.нейв.'!B30</f>
        <v>0</v>
      </c>
      <c r="C30" s="31">
        <f>итог!C30+'В.нейв.'!C30</f>
        <v>0</v>
      </c>
      <c r="D30" s="31">
        <f>итог!D30+'В.нейв.'!D30</f>
        <v>0</v>
      </c>
      <c r="E30" s="31">
        <f>итог!E30+'В.нейв.'!E30</f>
        <v>0</v>
      </c>
      <c r="F30" s="31">
        <f>итог!F30+'В.нейв.'!F30</f>
        <v>0</v>
      </c>
      <c r="G30" s="31">
        <f>итог!G30+'В.нейв.'!G30</f>
        <v>0</v>
      </c>
      <c r="H30" s="31">
        <f>итог!H30+'В.нейв.'!H30</f>
        <v>0</v>
      </c>
      <c r="I30" s="31">
        <f>итог!I30+'В.нейв.'!I30</f>
        <v>0</v>
      </c>
      <c r="J30" s="31">
        <f>итог!J30+'В.нейв.'!J30</f>
        <v>0</v>
      </c>
      <c r="K30" s="31">
        <f>итог!K30+'В.нейв.'!K30</f>
        <v>0</v>
      </c>
      <c r="L30" s="31">
        <f>итог!L30+'В.нейв.'!L30</f>
        <v>0</v>
      </c>
      <c r="M30" s="31">
        <f>итог!M30+'В.нейв.'!M30</f>
        <v>0</v>
      </c>
      <c r="N30" s="21">
        <f t="shared" si="5"/>
        <v>0</v>
      </c>
    </row>
    <row r="31" spans="1:14" ht="12.75">
      <c r="A31" s="13" t="s">
        <v>16</v>
      </c>
      <c r="B31" s="31">
        <f>итог!B31+'В.нейв.'!B31</f>
        <v>0</v>
      </c>
      <c r="C31" s="31">
        <f>итог!C31+'В.нейв.'!C31</f>
        <v>0</v>
      </c>
      <c r="D31" s="31">
        <f>итог!D31+'В.нейв.'!D31</f>
        <v>0</v>
      </c>
      <c r="E31" s="31">
        <f>итог!E31+'В.нейв.'!E31</f>
        <v>0</v>
      </c>
      <c r="F31" s="31">
        <f>итог!F31+'В.нейв.'!F31</f>
        <v>0</v>
      </c>
      <c r="G31" s="31">
        <f>итог!G31+'В.нейв.'!G31</f>
        <v>0</v>
      </c>
      <c r="H31" s="31">
        <f>итог!H31+'В.нейв.'!H31</f>
        <v>0</v>
      </c>
      <c r="I31" s="31">
        <f>итог!I31+'В.нейв.'!I31</f>
        <v>0</v>
      </c>
      <c r="J31" s="31">
        <f>итог!J31+'В.нейв.'!J31</f>
        <v>0</v>
      </c>
      <c r="K31" s="31">
        <f>итог!K31+'В.нейв.'!K31</f>
        <v>0</v>
      </c>
      <c r="L31" s="31">
        <f>итог!L31+'В.нейв.'!L31</f>
        <v>0</v>
      </c>
      <c r="M31" s="31">
        <f>итог!M31+'В.нейв.'!M31</f>
        <v>0</v>
      </c>
      <c r="N31" s="21">
        <f t="shared" si="5"/>
        <v>0</v>
      </c>
    </row>
    <row r="32" spans="1:14" ht="12.75">
      <c r="A32" s="13" t="s">
        <v>17</v>
      </c>
      <c r="B32" s="31">
        <f>итог!B32+'В.нейв.'!B32</f>
        <v>167638</v>
      </c>
      <c r="C32" s="31">
        <f>итог!C32+'В.нейв.'!C32</f>
        <v>180815</v>
      </c>
      <c r="D32" s="31">
        <f>итог!D32+'В.нейв.'!D32</f>
        <v>154412</v>
      </c>
      <c r="E32" s="31">
        <f>итог!E32+'В.нейв.'!E32</f>
        <v>115505</v>
      </c>
      <c r="F32" s="31">
        <f>итог!F32+'В.нейв.'!F32</f>
        <v>73558</v>
      </c>
      <c r="G32" s="31">
        <f>итог!G32+'В.нейв.'!G32</f>
        <v>66180</v>
      </c>
      <c r="H32" s="31">
        <f>итог!H32+'В.нейв.'!H32</f>
        <v>53003</v>
      </c>
      <c r="I32" s="31">
        <f>итог!I32+'В.нейв.'!I32</f>
        <v>66728</v>
      </c>
      <c r="J32" s="31">
        <f>итог!J32+'В.нейв.'!J32</f>
        <v>87269</v>
      </c>
      <c r="K32" s="31">
        <f>итог!K32+'В.нейв.'!K32</f>
        <v>112439</v>
      </c>
      <c r="L32" s="31">
        <f>итог!L32+'В.нейв.'!L32</f>
        <v>156812</v>
      </c>
      <c r="M32" s="31">
        <f>итог!M32+'В.нейв.'!M32</f>
        <v>161950</v>
      </c>
      <c r="N32" s="21">
        <f t="shared" si="5"/>
        <v>1396309</v>
      </c>
    </row>
    <row r="33" spans="1:14" ht="12.75">
      <c r="A33" s="13" t="s">
        <v>18</v>
      </c>
      <c r="B33" s="31">
        <f>итог!B33+'В.нейв.'!B33</f>
        <v>311252</v>
      </c>
      <c r="C33" s="31">
        <f>итог!C33+'В.нейв.'!C33</f>
        <v>336647</v>
      </c>
      <c r="D33" s="31">
        <f>итог!D33+'В.нейв.'!D33</f>
        <v>259956</v>
      </c>
      <c r="E33" s="31">
        <f>итог!E33+'В.нейв.'!E33</f>
        <v>204868</v>
      </c>
      <c r="F33" s="31">
        <f>итог!F33+'В.нейв.'!F33</f>
        <v>134963</v>
      </c>
      <c r="G33" s="31">
        <f>итог!G33+'В.нейв.'!G33</f>
        <v>100187</v>
      </c>
      <c r="H33" s="31">
        <f>итог!H33+'В.нейв.'!H33</f>
        <v>67885</v>
      </c>
      <c r="I33" s="31">
        <f>итог!I33+'В.нейв.'!I33</f>
        <v>75267</v>
      </c>
      <c r="J33" s="31">
        <f>итог!J33+'В.нейв.'!J33</f>
        <v>156695</v>
      </c>
      <c r="K33" s="31">
        <f>итог!K33+'В.нейв.'!K33</f>
        <v>234269</v>
      </c>
      <c r="L33" s="31">
        <f>итог!L33+'В.нейв.'!L33</f>
        <v>278988</v>
      </c>
      <c r="M33" s="31">
        <f>итог!M33+'В.нейв.'!M33</f>
        <v>345499</v>
      </c>
      <c r="N33" s="21">
        <f t="shared" si="5"/>
        <v>2506476</v>
      </c>
    </row>
    <row r="34" spans="1:14" ht="12.75">
      <c r="A34" s="15" t="s">
        <v>38</v>
      </c>
      <c r="B34" s="35">
        <f>B35+B36+B37+B38</f>
        <v>0</v>
      </c>
      <c r="C34" s="35">
        <f aca="true" t="shared" si="7" ref="C34:N34">C35+C36+C37+C38</f>
        <v>0</v>
      </c>
      <c r="D34" s="35">
        <f t="shared" si="7"/>
        <v>0</v>
      </c>
      <c r="E34" s="35">
        <f t="shared" si="7"/>
        <v>0</v>
      </c>
      <c r="F34" s="35">
        <f t="shared" si="7"/>
        <v>0</v>
      </c>
      <c r="G34" s="35">
        <f t="shared" si="7"/>
        <v>0</v>
      </c>
      <c r="H34" s="35">
        <f t="shared" si="7"/>
        <v>0</v>
      </c>
      <c r="I34" s="35">
        <f>I35+I36+I37+I38</f>
        <v>0</v>
      </c>
      <c r="J34" s="35">
        <f t="shared" si="7"/>
        <v>0</v>
      </c>
      <c r="K34" s="35">
        <f t="shared" si="7"/>
        <v>0</v>
      </c>
      <c r="L34" s="35">
        <f t="shared" si="7"/>
        <v>0</v>
      </c>
      <c r="M34" s="35">
        <f t="shared" si="7"/>
        <v>0</v>
      </c>
      <c r="N34" s="35">
        <f t="shared" si="7"/>
        <v>0</v>
      </c>
    </row>
    <row r="35" spans="1:14" ht="12.75">
      <c r="A35" s="13" t="s">
        <v>15</v>
      </c>
      <c r="B35" s="31">
        <f>итог!B35+'В.нейв.'!B35</f>
        <v>0</v>
      </c>
      <c r="C35" s="31">
        <f>итог!C35+'В.нейв.'!C35</f>
        <v>0</v>
      </c>
      <c r="D35" s="31">
        <f>итог!D35+'В.нейв.'!D35</f>
        <v>0</v>
      </c>
      <c r="E35" s="31">
        <f>итог!E35+'В.нейв.'!E35</f>
        <v>0</v>
      </c>
      <c r="F35" s="31">
        <f>итог!F35+'В.нейв.'!F35</f>
        <v>0</v>
      </c>
      <c r="G35" s="31">
        <f>итог!G35+'В.нейв.'!G35</f>
        <v>0</v>
      </c>
      <c r="H35" s="31">
        <f>итог!H35+'В.нейв.'!H35</f>
        <v>0</v>
      </c>
      <c r="I35" s="31">
        <f>итог!I35+'В.нейв.'!I35</f>
        <v>0</v>
      </c>
      <c r="J35" s="31">
        <f>итог!J35+'В.нейв.'!J35</f>
        <v>0</v>
      </c>
      <c r="K35" s="31">
        <f>итог!K35+'В.нейв.'!K35</f>
        <v>0</v>
      </c>
      <c r="L35" s="31">
        <f>итог!L35+'В.нейв.'!L35</f>
        <v>0</v>
      </c>
      <c r="M35" s="31">
        <f>итог!M35+'В.нейв.'!M35</f>
        <v>0</v>
      </c>
      <c r="N35" s="21">
        <f>SUM(B35:M35)</f>
        <v>0</v>
      </c>
    </row>
    <row r="36" spans="1:14" ht="12.75">
      <c r="A36" s="13" t="s">
        <v>16</v>
      </c>
      <c r="B36" s="31">
        <f>итог!B36+'В.нейв.'!B36</f>
        <v>0</v>
      </c>
      <c r="C36" s="31">
        <f>итог!C36+'В.нейв.'!C36</f>
        <v>0</v>
      </c>
      <c r="D36" s="31">
        <f>итог!D36+'В.нейв.'!D36</f>
        <v>0</v>
      </c>
      <c r="E36" s="31">
        <f>итог!E36+'В.нейв.'!E36</f>
        <v>0</v>
      </c>
      <c r="F36" s="31">
        <f>итог!F36+'В.нейв.'!F36</f>
        <v>0</v>
      </c>
      <c r="G36" s="31">
        <f>итог!G36+'В.нейв.'!G36</f>
        <v>0</v>
      </c>
      <c r="H36" s="31">
        <f>итог!H36+'В.нейв.'!H36</f>
        <v>0</v>
      </c>
      <c r="I36" s="31">
        <f>итог!I36+'В.нейв.'!I36</f>
        <v>0</v>
      </c>
      <c r="J36" s="31">
        <f>итог!J36+'В.нейв.'!J36</f>
        <v>0</v>
      </c>
      <c r="K36" s="31">
        <f>итог!K36+'В.нейв.'!K36</f>
        <v>0</v>
      </c>
      <c r="L36" s="31">
        <f>итог!L36+'В.нейв.'!L36</f>
        <v>0</v>
      </c>
      <c r="M36" s="31">
        <f>итог!M36+'В.нейв.'!M36</f>
        <v>0</v>
      </c>
      <c r="N36" s="21">
        <f>SUM(B36:M36)</f>
        <v>0</v>
      </c>
    </row>
    <row r="37" spans="1:14" ht="12.75">
      <c r="A37" s="13" t="s">
        <v>17</v>
      </c>
      <c r="B37" s="31">
        <f>итог!B37+'В.нейв.'!B37</f>
        <v>0</v>
      </c>
      <c r="C37" s="31">
        <f>итог!C37+'В.нейв.'!C37</f>
        <v>0</v>
      </c>
      <c r="D37" s="31">
        <f>итог!D37+'В.нейв.'!D37</f>
        <v>0</v>
      </c>
      <c r="E37" s="31">
        <f>итог!E37+'В.нейв.'!E37</f>
        <v>0</v>
      </c>
      <c r="F37" s="31">
        <f>итог!F37+'В.нейв.'!F37</f>
        <v>0</v>
      </c>
      <c r="G37" s="31">
        <f>итог!G37+'В.нейв.'!G37</f>
        <v>0</v>
      </c>
      <c r="H37" s="31">
        <f>итог!H37+'В.нейв.'!H37</f>
        <v>0</v>
      </c>
      <c r="I37" s="31">
        <f>итог!I37+'В.нейв.'!I37</f>
        <v>0</v>
      </c>
      <c r="J37" s="31">
        <f>итог!J37+'В.нейв.'!J37</f>
        <v>0</v>
      </c>
      <c r="K37" s="31">
        <f>итог!K37+'В.нейв.'!K37</f>
        <v>0</v>
      </c>
      <c r="L37" s="31">
        <f>итог!L37+'В.нейв.'!L37</f>
        <v>0</v>
      </c>
      <c r="M37" s="31">
        <f>итог!M37+'В.нейв.'!M37</f>
        <v>0</v>
      </c>
      <c r="N37" s="21">
        <f>SUM(B37:M37)</f>
        <v>0</v>
      </c>
    </row>
    <row r="38" spans="1:14" ht="12.75">
      <c r="A38" s="13" t="s">
        <v>18</v>
      </c>
      <c r="B38" s="31">
        <f>итог!B38+'В.нейв.'!B38</f>
        <v>0</v>
      </c>
      <c r="C38" s="31">
        <f>итог!C38+'В.нейв.'!C38</f>
        <v>0</v>
      </c>
      <c r="D38" s="31">
        <f>итог!D38+'В.нейв.'!D38</f>
        <v>0</v>
      </c>
      <c r="E38" s="31">
        <f>итог!E38+'В.нейв.'!E38</f>
        <v>0</v>
      </c>
      <c r="F38" s="31">
        <f>итог!F38+'В.нейв.'!F38</f>
        <v>0</v>
      </c>
      <c r="G38" s="31">
        <f>итог!G38+'В.нейв.'!G38</f>
        <v>0</v>
      </c>
      <c r="H38" s="31">
        <f>итог!H38+'В.нейв.'!H38</f>
        <v>0</v>
      </c>
      <c r="I38" s="31">
        <f>итог!I38+'В.нейв.'!I38</f>
        <v>0</v>
      </c>
      <c r="J38" s="31">
        <f>итог!J38+'В.нейв.'!J38</f>
        <v>0</v>
      </c>
      <c r="K38" s="31">
        <f>итог!K38+'В.нейв.'!K38</f>
        <v>0</v>
      </c>
      <c r="L38" s="31">
        <f>итог!L38+'В.нейв.'!L38</f>
        <v>0</v>
      </c>
      <c r="M38" s="31">
        <f>итог!M38+'В.нейв.'!M38</f>
        <v>0</v>
      </c>
      <c r="N38" s="21">
        <f>SUM(B38:M38)</f>
        <v>0</v>
      </c>
    </row>
    <row r="39" spans="1:14" ht="12.75">
      <c r="A39" s="12" t="s">
        <v>44</v>
      </c>
      <c r="B39" s="35">
        <f>B40+B44</f>
        <v>1358212</v>
      </c>
      <c r="C39" s="35">
        <f aca="true" t="shared" si="8" ref="C39:N39">C40+C44</f>
        <v>1419012</v>
      </c>
      <c r="D39" s="35">
        <f t="shared" si="8"/>
        <v>1260140</v>
      </c>
      <c r="E39" s="35">
        <f t="shared" si="8"/>
        <v>1140884</v>
      </c>
      <c r="F39" s="35">
        <f t="shared" si="8"/>
        <v>1011738</v>
      </c>
      <c r="G39" s="35">
        <f t="shared" si="8"/>
        <v>848593</v>
      </c>
      <c r="H39" s="35">
        <f t="shared" si="8"/>
        <v>1275014</v>
      </c>
      <c r="I39" s="35">
        <f>I40+I44</f>
        <v>899977</v>
      </c>
      <c r="J39" s="35">
        <f t="shared" si="8"/>
        <v>1012984</v>
      </c>
      <c r="K39" s="35">
        <f t="shared" si="8"/>
        <v>1069773</v>
      </c>
      <c r="L39" s="35">
        <f t="shared" si="8"/>
        <v>1191893</v>
      </c>
      <c r="M39" s="35">
        <f t="shared" si="8"/>
        <v>1440219</v>
      </c>
      <c r="N39" s="35">
        <f t="shared" si="8"/>
        <v>13928439</v>
      </c>
    </row>
    <row r="40" spans="1:14" ht="12.75">
      <c r="A40" s="14" t="s">
        <v>22</v>
      </c>
      <c r="B40" s="24">
        <f>B41+B42+B43</f>
        <v>1142737</v>
      </c>
      <c r="C40" s="24">
        <f aca="true" t="shared" si="9" ref="C40:N40">C41+C42+C43</f>
        <v>1201461</v>
      </c>
      <c r="D40" s="24">
        <f t="shared" si="9"/>
        <v>974464</v>
      </c>
      <c r="E40" s="24">
        <f t="shared" si="9"/>
        <v>959014</v>
      </c>
      <c r="F40" s="24">
        <f t="shared" si="9"/>
        <v>786453</v>
      </c>
      <c r="G40" s="24">
        <f t="shared" si="9"/>
        <v>619716</v>
      </c>
      <c r="H40" s="24">
        <f t="shared" si="9"/>
        <v>1061141</v>
      </c>
      <c r="I40" s="24">
        <f>I41+I42+I43</f>
        <v>669374</v>
      </c>
      <c r="J40" s="24">
        <f t="shared" si="9"/>
        <v>777554</v>
      </c>
      <c r="K40" s="24">
        <f t="shared" si="9"/>
        <v>856913</v>
      </c>
      <c r="L40" s="24">
        <f t="shared" si="9"/>
        <v>964381</v>
      </c>
      <c r="M40" s="24">
        <f t="shared" si="9"/>
        <v>1200643</v>
      </c>
      <c r="N40" s="24">
        <f t="shared" si="9"/>
        <v>11213851</v>
      </c>
    </row>
    <row r="41" spans="1:14" ht="12.75">
      <c r="A41" s="13" t="s">
        <v>23</v>
      </c>
      <c r="B41" s="31">
        <f>итог!B41+'В.нейв.'!B41</f>
        <v>107417</v>
      </c>
      <c r="C41" s="31">
        <f>итог!C41+'В.нейв.'!C41</f>
        <v>106006</v>
      </c>
      <c r="D41" s="31">
        <f>итог!D41+'В.нейв.'!D41</f>
        <v>84708</v>
      </c>
      <c r="E41" s="31">
        <f>итог!E41+'В.нейв.'!E41</f>
        <v>76706</v>
      </c>
      <c r="F41" s="31">
        <f>итог!F41+'В.нейв.'!F41</f>
        <v>56428</v>
      </c>
      <c r="G41" s="31">
        <f>итог!G41+'В.нейв.'!G41</f>
        <v>46958</v>
      </c>
      <c r="H41" s="31">
        <f>итог!H41+'В.нейв.'!H41</f>
        <v>44613</v>
      </c>
      <c r="I41" s="31">
        <f>итог!I41+'В.нейв.'!I41</f>
        <v>45240</v>
      </c>
      <c r="J41" s="31">
        <f>итог!J41+'В.нейв.'!J41</f>
        <v>66133</v>
      </c>
      <c r="K41" s="31">
        <f>итог!K41+'В.нейв.'!K41</f>
        <v>67708</v>
      </c>
      <c r="L41" s="31">
        <f>итог!L41+'В.нейв.'!L41</f>
        <v>79742</v>
      </c>
      <c r="M41" s="31">
        <f>итог!M41+'В.нейв.'!M41</f>
        <v>107217</v>
      </c>
      <c r="N41" s="21">
        <f aca="true" t="shared" si="10" ref="N41:N47">SUM(B41:M41)</f>
        <v>888876</v>
      </c>
    </row>
    <row r="42" spans="1:14" ht="12.75">
      <c r="A42" s="13" t="s">
        <v>24</v>
      </c>
      <c r="B42" s="31">
        <f>итог!B42+'В.нейв.'!B42</f>
        <v>105831</v>
      </c>
      <c r="C42" s="31">
        <f>итог!C42+'В.нейв.'!C42</f>
        <v>97518</v>
      </c>
      <c r="D42" s="31">
        <f>итог!D42+'В.нейв.'!D42</f>
        <v>94646</v>
      </c>
      <c r="E42" s="31">
        <f>итог!E42+'В.нейв.'!E42</f>
        <v>96638</v>
      </c>
      <c r="F42" s="31">
        <f>итог!F42+'В.нейв.'!F42</f>
        <v>87728</v>
      </c>
      <c r="G42" s="31">
        <f>итог!G42+'В.нейв.'!G42</f>
        <v>91762</v>
      </c>
      <c r="H42" s="31">
        <f>итог!H42+'В.нейв.'!H42</f>
        <v>93076</v>
      </c>
      <c r="I42" s="31">
        <f>итог!I42+'В.нейв.'!I42</f>
        <v>93272</v>
      </c>
      <c r="J42" s="31">
        <f>итог!J42+'В.нейв.'!J42</f>
        <v>98300</v>
      </c>
      <c r="K42" s="31">
        <f>итог!K42+'В.нейв.'!K42</f>
        <v>97393</v>
      </c>
      <c r="L42" s="31">
        <f>итог!L42+'В.нейв.'!L42</f>
        <v>93875</v>
      </c>
      <c r="M42" s="31">
        <f>итог!M42+'В.нейв.'!M42</f>
        <v>115298</v>
      </c>
      <c r="N42" s="21">
        <f t="shared" si="10"/>
        <v>1165337</v>
      </c>
    </row>
    <row r="43" spans="1:14" ht="12.75">
      <c r="A43" s="13" t="s">
        <v>25</v>
      </c>
      <c r="B43" s="31">
        <f>итог!B43+'В.нейв.'!B43</f>
        <v>929489</v>
      </c>
      <c r="C43" s="31">
        <f>итог!C43+'В.нейв.'!C43</f>
        <v>997937</v>
      </c>
      <c r="D43" s="31">
        <f>итог!D43+'В.нейв.'!D43</f>
        <v>795110</v>
      </c>
      <c r="E43" s="31">
        <f>итог!E43+'В.нейв.'!E43</f>
        <v>785670</v>
      </c>
      <c r="F43" s="31">
        <f>итог!F43+'В.нейв.'!F43</f>
        <v>642297</v>
      </c>
      <c r="G43" s="31">
        <f>итог!G43+'В.нейв.'!G43</f>
        <v>480996</v>
      </c>
      <c r="H43" s="31">
        <f>итог!H43+'В.нейв.'!H43</f>
        <v>923452</v>
      </c>
      <c r="I43" s="31">
        <f>итог!I43+'В.нейв.'!I43</f>
        <v>530862</v>
      </c>
      <c r="J43" s="31">
        <f>итог!J43+'В.нейв.'!J43</f>
        <v>613121</v>
      </c>
      <c r="K43" s="31">
        <f>итог!K43+'В.нейв.'!K43</f>
        <v>691812</v>
      </c>
      <c r="L43" s="31">
        <f>итог!L43+'В.нейв.'!L43</f>
        <v>790764</v>
      </c>
      <c r="M43" s="31">
        <f>итог!M43+'В.нейв.'!M43</f>
        <v>978128</v>
      </c>
      <c r="N43" s="21">
        <f t="shared" si="10"/>
        <v>9159638</v>
      </c>
    </row>
    <row r="44" spans="1:14" ht="12.75">
      <c r="A44" s="14" t="s">
        <v>26</v>
      </c>
      <c r="B44" s="24">
        <f>B45+B46+B47</f>
        <v>215475</v>
      </c>
      <c r="C44" s="24">
        <f>C45+C46+C47</f>
        <v>217551</v>
      </c>
      <c r="D44" s="24">
        <f aca="true" t="shared" si="11" ref="D44:N44">D45+D46+D47</f>
        <v>285676</v>
      </c>
      <c r="E44" s="24">
        <f t="shared" si="11"/>
        <v>181870</v>
      </c>
      <c r="F44" s="24">
        <f t="shared" si="11"/>
        <v>225285</v>
      </c>
      <c r="G44" s="24">
        <f t="shared" si="11"/>
        <v>228877</v>
      </c>
      <c r="H44" s="24">
        <f t="shared" si="11"/>
        <v>213873</v>
      </c>
      <c r="I44" s="24">
        <f>I45+I46+I47</f>
        <v>230603</v>
      </c>
      <c r="J44" s="24">
        <f t="shared" si="11"/>
        <v>235430</v>
      </c>
      <c r="K44" s="24">
        <f t="shared" si="11"/>
        <v>212860</v>
      </c>
      <c r="L44" s="24">
        <f t="shared" si="11"/>
        <v>227512</v>
      </c>
      <c r="M44" s="24">
        <f t="shared" si="11"/>
        <v>239576</v>
      </c>
      <c r="N44" s="24">
        <f t="shared" si="11"/>
        <v>2714588</v>
      </c>
    </row>
    <row r="45" spans="1:14" ht="12.75">
      <c r="A45" s="13" t="s">
        <v>23</v>
      </c>
      <c r="B45" s="31">
        <f>итог!B45+'В.нейв.'!B45</f>
        <v>0</v>
      </c>
      <c r="C45" s="31">
        <f>итог!C45+'В.нейв.'!C45</f>
        <v>0</v>
      </c>
      <c r="D45" s="31">
        <f>итог!D45+'В.нейв.'!D45</f>
        <v>0</v>
      </c>
      <c r="E45" s="31">
        <f>итог!E45+'В.нейв.'!E45</f>
        <v>0</v>
      </c>
      <c r="F45" s="31">
        <f>итог!F45+'В.нейв.'!F45</f>
        <v>0</v>
      </c>
      <c r="G45" s="31">
        <f>итог!G45+'В.нейв.'!G45</f>
        <v>0</v>
      </c>
      <c r="H45" s="31">
        <f>итог!H45+'В.нейв.'!H45</f>
        <v>0</v>
      </c>
      <c r="I45" s="31">
        <f>итог!I45+'В.нейв.'!I45</f>
        <v>0</v>
      </c>
      <c r="J45" s="31">
        <f>итог!J45+'В.нейв.'!J45</f>
        <v>0</v>
      </c>
      <c r="K45" s="31">
        <f>итог!K45+'В.нейв.'!K45</f>
        <v>0</v>
      </c>
      <c r="L45" s="31">
        <f>итог!L45+'В.нейв.'!L45</f>
        <v>0</v>
      </c>
      <c r="M45" s="31">
        <f>итог!M45+'В.нейв.'!M45</f>
        <v>0</v>
      </c>
      <c r="N45" s="21">
        <f t="shared" si="10"/>
        <v>0</v>
      </c>
    </row>
    <row r="46" spans="1:14" ht="12.75">
      <c r="A46" s="13" t="s">
        <v>24</v>
      </c>
      <c r="B46" s="31">
        <f>итог!B46+'В.нейв.'!B46</f>
        <v>0</v>
      </c>
      <c r="C46" s="31">
        <f>итог!C46+'В.нейв.'!C46</f>
        <v>0</v>
      </c>
      <c r="D46" s="31">
        <f>итог!D46+'В.нейв.'!D46</f>
        <v>0</v>
      </c>
      <c r="E46" s="31">
        <f>итог!E46+'В.нейв.'!E46</f>
        <v>0</v>
      </c>
      <c r="F46" s="31">
        <f>итог!F46+'В.нейв.'!F46</f>
        <v>0</v>
      </c>
      <c r="G46" s="31">
        <f>итог!G46+'В.нейв.'!G46</f>
        <v>0</v>
      </c>
      <c r="H46" s="31">
        <f>итог!H46+'В.нейв.'!H46</f>
        <v>0</v>
      </c>
      <c r="I46" s="31">
        <f>итог!I46+'В.нейв.'!I46</f>
        <v>0</v>
      </c>
      <c r="J46" s="31">
        <f>итог!J46+'В.нейв.'!J46</f>
        <v>0</v>
      </c>
      <c r="K46" s="31">
        <f>итог!K46+'В.нейв.'!K46</f>
        <v>0</v>
      </c>
      <c r="L46" s="31">
        <f>итог!L46+'В.нейв.'!L46</f>
        <v>0</v>
      </c>
      <c r="M46" s="31">
        <f>итог!M46+'В.нейв.'!M46</f>
        <v>0</v>
      </c>
      <c r="N46" s="21">
        <f t="shared" si="10"/>
        <v>0</v>
      </c>
    </row>
    <row r="47" spans="1:14" ht="12.75">
      <c r="A47" s="13" t="s">
        <v>25</v>
      </c>
      <c r="B47" s="31">
        <f>итог!B47+'В.нейв.'!B47</f>
        <v>215475</v>
      </c>
      <c r="C47" s="31">
        <f>итог!C47+'В.нейв.'!C47</f>
        <v>217551</v>
      </c>
      <c r="D47" s="31">
        <f>итог!D47+'В.нейв.'!D47</f>
        <v>285676</v>
      </c>
      <c r="E47" s="31">
        <f>итог!E47+'В.нейв.'!E47</f>
        <v>181870</v>
      </c>
      <c r="F47" s="31">
        <f>итог!F47+'В.нейв.'!F47</f>
        <v>225285</v>
      </c>
      <c r="G47" s="31">
        <f>итог!G47+'В.нейв.'!G47</f>
        <v>228877</v>
      </c>
      <c r="H47" s="31">
        <f>итог!H47+'В.нейв.'!H47</f>
        <v>213873</v>
      </c>
      <c r="I47" s="31">
        <f>итог!I47+'В.нейв.'!I47</f>
        <v>230603</v>
      </c>
      <c r="J47" s="31">
        <f>итог!J47+'В.нейв.'!J47</f>
        <v>235430</v>
      </c>
      <c r="K47" s="31">
        <f>итог!K47+'В.нейв.'!K47</f>
        <v>212860</v>
      </c>
      <c r="L47" s="31">
        <f>итог!L47+'В.нейв.'!L47</f>
        <v>227512</v>
      </c>
      <c r="M47" s="31">
        <f>итог!M47+'В.нейв.'!M47</f>
        <v>239576</v>
      </c>
      <c r="N47" s="21">
        <f t="shared" si="10"/>
        <v>2714588</v>
      </c>
    </row>
    <row r="48" spans="1:14" ht="12.75">
      <c r="A48" s="12" t="s">
        <v>43</v>
      </c>
      <c r="B48" s="36">
        <f>B49+B59</f>
        <v>70288</v>
      </c>
      <c r="C48" s="36">
        <f aca="true" t="shared" si="12" ref="C48:N48">C49+C59</f>
        <v>64783</v>
      </c>
      <c r="D48" s="36">
        <f t="shared" si="12"/>
        <v>63605</v>
      </c>
      <c r="E48" s="36">
        <f t="shared" si="12"/>
        <v>56886</v>
      </c>
      <c r="F48" s="36">
        <f t="shared" si="12"/>
        <v>58832</v>
      </c>
      <c r="G48" s="36">
        <f t="shared" si="12"/>
        <v>59659</v>
      </c>
      <c r="H48" s="36">
        <f t="shared" si="12"/>
        <v>60416</v>
      </c>
      <c r="I48" s="36">
        <f>I49+I59</f>
        <v>59530</v>
      </c>
      <c r="J48" s="36">
        <f t="shared" si="12"/>
        <v>63341</v>
      </c>
      <c r="K48" s="36">
        <f t="shared" si="12"/>
        <v>57252</v>
      </c>
      <c r="L48" s="36">
        <f t="shared" si="12"/>
        <v>56994</v>
      </c>
      <c r="M48" s="36">
        <f t="shared" si="12"/>
        <v>56432</v>
      </c>
      <c r="N48" s="36">
        <f t="shared" si="12"/>
        <v>728018</v>
      </c>
    </row>
    <row r="49" spans="1:14" ht="12.75">
      <c r="A49" s="14" t="s">
        <v>27</v>
      </c>
      <c r="B49" s="24">
        <f>B50+B51+B52+B53+B54</f>
        <v>70288</v>
      </c>
      <c r="C49" s="24">
        <f aca="true" t="shared" si="13" ref="C49:N49">C50+C51+C52+C53+C54</f>
        <v>64783</v>
      </c>
      <c r="D49" s="24">
        <f t="shared" si="13"/>
        <v>63605</v>
      </c>
      <c r="E49" s="24">
        <f t="shared" si="13"/>
        <v>56886</v>
      </c>
      <c r="F49" s="24">
        <f t="shared" si="13"/>
        <v>58832</v>
      </c>
      <c r="G49" s="24">
        <f t="shared" si="13"/>
        <v>59659</v>
      </c>
      <c r="H49" s="24">
        <f t="shared" si="13"/>
        <v>60416</v>
      </c>
      <c r="I49" s="24">
        <f>I50+I51+I52+I53+I54</f>
        <v>59530</v>
      </c>
      <c r="J49" s="24">
        <f t="shared" si="13"/>
        <v>63341</v>
      </c>
      <c r="K49" s="24">
        <f t="shared" si="13"/>
        <v>57252</v>
      </c>
      <c r="L49" s="24">
        <f t="shared" si="13"/>
        <v>56994</v>
      </c>
      <c r="M49" s="24">
        <f t="shared" si="13"/>
        <v>56432</v>
      </c>
      <c r="N49" s="24">
        <f t="shared" si="13"/>
        <v>728018</v>
      </c>
    </row>
    <row r="50" spans="1:14" ht="12.75">
      <c r="A50" s="13" t="s">
        <v>23</v>
      </c>
      <c r="B50" s="31">
        <f>итог!B50+'В.нейв.'!B50</f>
        <v>0</v>
      </c>
      <c r="C50" s="31">
        <f>итог!C50+'В.нейв.'!C50</f>
        <v>0</v>
      </c>
      <c r="D50" s="31">
        <f>итог!D50+'В.нейв.'!D50</f>
        <v>0</v>
      </c>
      <c r="E50" s="31">
        <f>итог!E50+'В.нейв.'!E50</f>
        <v>0</v>
      </c>
      <c r="F50" s="31">
        <f>итог!F50+'В.нейв.'!F50</f>
        <v>0</v>
      </c>
      <c r="G50" s="31">
        <f>итог!G50+'В.нейв.'!G50</f>
        <v>0</v>
      </c>
      <c r="H50" s="31">
        <f>итог!H50+'В.нейв.'!H50</f>
        <v>0</v>
      </c>
      <c r="I50" s="31">
        <f>итог!I50+'В.нейв.'!I50</f>
        <v>0</v>
      </c>
      <c r="J50" s="31">
        <f>итог!J50+'В.нейв.'!J50</f>
        <v>0</v>
      </c>
      <c r="K50" s="31">
        <f>итог!K50+'В.нейв.'!K50</f>
        <v>0</v>
      </c>
      <c r="L50" s="31">
        <f>итог!L50+'В.нейв.'!L50</f>
        <v>0</v>
      </c>
      <c r="M50" s="31">
        <f>итог!M50+'В.нейв.'!M50</f>
        <v>0</v>
      </c>
      <c r="N50" s="21">
        <f>SUM(B50:M50)</f>
        <v>0</v>
      </c>
    </row>
    <row r="51" spans="1:14" ht="12.75">
      <c r="A51" s="13" t="s">
        <v>24</v>
      </c>
      <c r="B51" s="31">
        <f>итог!B51+'В.нейв.'!B51</f>
        <v>0</v>
      </c>
      <c r="C51" s="31">
        <f>итог!C51+'В.нейв.'!C51</f>
        <v>0</v>
      </c>
      <c r="D51" s="31">
        <f>итог!D51+'В.нейв.'!D51</f>
        <v>0</v>
      </c>
      <c r="E51" s="31">
        <f>итог!E51+'В.нейв.'!E51</f>
        <v>0</v>
      </c>
      <c r="F51" s="31">
        <f>итог!F51+'В.нейв.'!F51</f>
        <v>0</v>
      </c>
      <c r="G51" s="31">
        <f>итог!G51+'В.нейв.'!G51</f>
        <v>0</v>
      </c>
      <c r="H51" s="31">
        <f>итог!H51+'В.нейв.'!H51</f>
        <v>0</v>
      </c>
      <c r="I51" s="31">
        <f>итог!I51+'В.нейв.'!I51</f>
        <v>0</v>
      </c>
      <c r="J51" s="31">
        <f>итог!J51+'В.нейв.'!J51</f>
        <v>0</v>
      </c>
      <c r="K51" s="31">
        <f>итог!K51+'В.нейв.'!K51</f>
        <v>0</v>
      </c>
      <c r="L51" s="31">
        <f>итог!L51+'В.нейв.'!L51</f>
        <v>0</v>
      </c>
      <c r="M51" s="31">
        <f>итог!M51+'В.нейв.'!M51</f>
        <v>0</v>
      </c>
      <c r="N51" s="21">
        <f aca="true" t="shared" si="14" ref="N51:N67">SUM(B51:M51)</f>
        <v>0</v>
      </c>
    </row>
    <row r="52" spans="1:14" ht="12.75">
      <c r="A52" s="13" t="s">
        <v>25</v>
      </c>
      <c r="B52" s="31">
        <f>итог!B52+'В.нейв.'!B52</f>
        <v>0</v>
      </c>
      <c r="C52" s="31">
        <f>итог!C52+'В.нейв.'!C52</f>
        <v>0</v>
      </c>
      <c r="D52" s="31">
        <f>итог!D52+'В.нейв.'!D52</f>
        <v>0</v>
      </c>
      <c r="E52" s="31">
        <f>итог!E52+'В.нейв.'!E52</f>
        <v>0</v>
      </c>
      <c r="F52" s="31">
        <f>итог!F52+'В.нейв.'!F52</f>
        <v>0</v>
      </c>
      <c r="G52" s="31">
        <f>итог!G52+'В.нейв.'!G52</f>
        <v>0</v>
      </c>
      <c r="H52" s="31">
        <f>итог!H52+'В.нейв.'!H52</f>
        <v>0</v>
      </c>
      <c r="I52" s="31">
        <f>итог!I52+'В.нейв.'!I52</f>
        <v>0</v>
      </c>
      <c r="J52" s="31">
        <f>итог!J52+'В.нейв.'!J52</f>
        <v>0</v>
      </c>
      <c r="K52" s="31">
        <f>итог!K52+'В.нейв.'!K52</f>
        <v>0</v>
      </c>
      <c r="L52" s="31">
        <f>итог!L52+'В.нейв.'!L52</f>
        <v>0</v>
      </c>
      <c r="M52" s="31">
        <f>итог!M52+'В.нейв.'!M52</f>
        <v>0</v>
      </c>
      <c r="N52" s="21">
        <f>SUM(B52:M52)</f>
        <v>0</v>
      </c>
    </row>
    <row r="53" spans="1:14" ht="12.75">
      <c r="A53" s="13" t="s">
        <v>28</v>
      </c>
      <c r="B53" s="31">
        <f>итог!B53+'В.нейв.'!B53</f>
        <v>0</v>
      </c>
      <c r="C53" s="31">
        <f>итог!C53+'В.нейв.'!C53</f>
        <v>0</v>
      </c>
      <c r="D53" s="31">
        <f>итог!D53+'В.нейв.'!D53</f>
        <v>0</v>
      </c>
      <c r="E53" s="31">
        <f>итог!E53+'В.нейв.'!E53</f>
        <v>0</v>
      </c>
      <c r="F53" s="31">
        <f>итог!F53+'В.нейв.'!F53</f>
        <v>0</v>
      </c>
      <c r="G53" s="31">
        <f>итог!G53+'В.нейв.'!G53</f>
        <v>0</v>
      </c>
      <c r="H53" s="31">
        <f>итог!H53+'В.нейв.'!H53</f>
        <v>0</v>
      </c>
      <c r="I53" s="31">
        <f>итог!I53+'В.нейв.'!I53</f>
        <v>0</v>
      </c>
      <c r="J53" s="31">
        <f>итог!J53+'В.нейв.'!J53</f>
        <v>0</v>
      </c>
      <c r="K53" s="31">
        <f>итог!K53+'В.нейв.'!K53</f>
        <v>0</v>
      </c>
      <c r="L53" s="31">
        <f>итог!L53+'В.нейв.'!L53</f>
        <v>0</v>
      </c>
      <c r="M53" s="31">
        <f>итог!M53+'В.нейв.'!M53</f>
        <v>0</v>
      </c>
      <c r="N53" s="21">
        <f t="shared" si="14"/>
        <v>0</v>
      </c>
    </row>
    <row r="54" spans="1:14" ht="12.75">
      <c r="A54" s="13" t="s">
        <v>46</v>
      </c>
      <c r="B54" s="31">
        <f>итог!B54+'В.нейв.'!B54</f>
        <v>70288</v>
      </c>
      <c r="C54" s="31">
        <f>итог!C54+'В.нейв.'!C54</f>
        <v>64783</v>
      </c>
      <c r="D54" s="31">
        <f>итог!D54+'В.нейв.'!D54</f>
        <v>63605</v>
      </c>
      <c r="E54" s="31">
        <f>итог!E54+'В.нейв.'!E54</f>
        <v>56886</v>
      </c>
      <c r="F54" s="31">
        <f>итог!F54+'В.нейв.'!F54</f>
        <v>58832</v>
      </c>
      <c r="G54" s="31">
        <f>итог!G54+'В.нейв.'!G54</f>
        <v>59659</v>
      </c>
      <c r="H54" s="31">
        <f>итог!H54+'В.нейв.'!H54</f>
        <v>60416</v>
      </c>
      <c r="I54" s="31">
        <f>итог!I54+'В.нейв.'!I54</f>
        <v>59530</v>
      </c>
      <c r="J54" s="31">
        <f>итог!J54+'В.нейв.'!J54</f>
        <v>63341</v>
      </c>
      <c r="K54" s="31">
        <f>итог!K54+'В.нейв.'!K54</f>
        <v>57252</v>
      </c>
      <c r="L54" s="31">
        <f>итог!L54+'В.нейв.'!L54</f>
        <v>56994</v>
      </c>
      <c r="M54" s="31">
        <f>итог!M54+'В.нейв.'!M54</f>
        <v>56432</v>
      </c>
      <c r="N54" s="21">
        <f t="shared" si="14"/>
        <v>728018</v>
      </c>
    </row>
    <row r="55" spans="1:14" ht="12.75">
      <c r="A55" s="13" t="s">
        <v>15</v>
      </c>
      <c r="B55" s="31">
        <f>итог!B55+'В.нейв.'!B55</f>
        <v>0</v>
      </c>
      <c r="C55" s="31">
        <f>итог!C55+'В.нейв.'!C55</f>
        <v>0</v>
      </c>
      <c r="D55" s="31">
        <f>итог!D55+'В.нейв.'!D55</f>
        <v>0</v>
      </c>
      <c r="E55" s="31">
        <f>итог!E55+'В.нейв.'!E55</f>
        <v>0</v>
      </c>
      <c r="F55" s="31">
        <f>итог!F55+'В.нейв.'!F55</f>
        <v>0</v>
      </c>
      <c r="G55" s="31">
        <f>итог!G55+'В.нейв.'!G55</f>
        <v>0</v>
      </c>
      <c r="H55" s="31">
        <f>итог!H55+'В.нейв.'!H55</f>
        <v>0</v>
      </c>
      <c r="I55" s="31">
        <f>итог!I55+'В.нейв.'!I55</f>
        <v>0</v>
      </c>
      <c r="J55" s="31">
        <f>итог!J55+'В.нейв.'!J55</f>
        <v>0</v>
      </c>
      <c r="K55" s="31">
        <f>итог!K55+'В.нейв.'!K55</f>
        <v>0</v>
      </c>
      <c r="L55" s="31">
        <f>итог!L55+'В.нейв.'!L55</f>
        <v>0</v>
      </c>
      <c r="M55" s="31">
        <f>итог!M55+'В.нейв.'!M55</f>
        <v>0</v>
      </c>
      <c r="N55" s="21">
        <f t="shared" si="14"/>
        <v>0</v>
      </c>
    </row>
    <row r="56" spans="1:14" ht="12.75">
      <c r="A56" s="13" t="s">
        <v>16</v>
      </c>
      <c r="B56" s="31">
        <f>итог!B56+'В.нейв.'!B56</f>
        <v>0</v>
      </c>
      <c r="C56" s="31">
        <f>итог!C56+'В.нейв.'!C56</f>
        <v>0</v>
      </c>
      <c r="D56" s="31">
        <f>итог!D56+'В.нейв.'!D56</f>
        <v>0</v>
      </c>
      <c r="E56" s="31">
        <f>итог!E56+'В.нейв.'!E56</f>
        <v>0</v>
      </c>
      <c r="F56" s="31">
        <f>итог!F56+'В.нейв.'!F56</f>
        <v>0</v>
      </c>
      <c r="G56" s="31">
        <f>итог!G56+'В.нейв.'!G56</f>
        <v>0</v>
      </c>
      <c r="H56" s="31">
        <f>итог!H56+'В.нейв.'!H56</f>
        <v>0</v>
      </c>
      <c r="I56" s="31">
        <f>итог!I56+'В.нейв.'!I56</f>
        <v>0</v>
      </c>
      <c r="J56" s="31">
        <f>итог!J56+'В.нейв.'!J56</f>
        <v>0</v>
      </c>
      <c r="K56" s="31">
        <f>итог!K56+'В.нейв.'!K56</f>
        <v>0</v>
      </c>
      <c r="L56" s="31">
        <f>итог!L56+'В.нейв.'!L56</f>
        <v>0</v>
      </c>
      <c r="M56" s="31">
        <f>итог!M56+'В.нейв.'!M56</f>
        <v>0</v>
      </c>
      <c r="N56" s="21">
        <f t="shared" si="14"/>
        <v>0</v>
      </c>
    </row>
    <row r="57" spans="1:14" ht="12.75">
      <c r="A57" s="13" t="s">
        <v>17</v>
      </c>
      <c r="B57" s="31">
        <f>итог!B57+'В.нейв.'!B57</f>
        <v>4433</v>
      </c>
      <c r="C57" s="31">
        <f>итог!C57+'В.нейв.'!C57</f>
        <v>3018</v>
      </c>
      <c r="D57" s="31">
        <f>итог!D57+'В.нейв.'!D57</f>
        <v>3117</v>
      </c>
      <c r="E57" s="31">
        <f>итог!E57+'В.нейв.'!E57</f>
        <v>2462</v>
      </c>
      <c r="F57" s="31">
        <f>итог!F57+'В.нейв.'!F57</f>
        <v>2447</v>
      </c>
      <c r="G57" s="31">
        <f>итог!G57+'В.нейв.'!G57</f>
        <v>2800</v>
      </c>
      <c r="H57" s="31">
        <f>итог!H57+'В.нейв.'!H57</f>
        <v>2298</v>
      </c>
      <c r="I57" s="31">
        <f>итог!I57+'В.нейв.'!I57</f>
        <v>1738</v>
      </c>
      <c r="J57" s="31">
        <f>итог!J57+'В.нейв.'!J57</f>
        <v>2113</v>
      </c>
      <c r="K57" s="31">
        <f>итог!K57+'В.нейв.'!K57</f>
        <v>406</v>
      </c>
      <c r="L57" s="31">
        <f>итог!L57+'В.нейв.'!L57</f>
        <v>1551</v>
      </c>
      <c r="M57" s="31">
        <f>итог!M57+'В.нейв.'!M57</f>
        <v>1315</v>
      </c>
      <c r="N57" s="21">
        <f t="shared" si="14"/>
        <v>27698</v>
      </c>
    </row>
    <row r="58" spans="1:14" ht="12.75">
      <c r="A58" s="13" t="s">
        <v>18</v>
      </c>
      <c r="B58" s="31">
        <f>итог!B58+'В.нейв.'!B58</f>
        <v>65855</v>
      </c>
      <c r="C58" s="31">
        <f>итог!C58+'В.нейв.'!C58</f>
        <v>61765</v>
      </c>
      <c r="D58" s="31">
        <f>итог!D58+'В.нейв.'!D58</f>
        <v>60488</v>
      </c>
      <c r="E58" s="31">
        <f>итог!E58+'В.нейв.'!E58</f>
        <v>54424</v>
      </c>
      <c r="F58" s="31">
        <f>итог!F58+'В.нейв.'!F58</f>
        <v>56385</v>
      </c>
      <c r="G58" s="31">
        <f>итог!G58+'В.нейв.'!G58</f>
        <v>56859</v>
      </c>
      <c r="H58" s="31">
        <f>итог!H58+'В.нейв.'!H58</f>
        <v>58118</v>
      </c>
      <c r="I58" s="31">
        <f>итог!I58+'В.нейв.'!I58</f>
        <v>57792</v>
      </c>
      <c r="J58" s="31">
        <f>итог!J58+'В.нейв.'!J58</f>
        <v>61228</v>
      </c>
      <c r="K58" s="31">
        <f>итог!K58+'В.нейв.'!K58</f>
        <v>56846</v>
      </c>
      <c r="L58" s="31">
        <f>итог!L58+'В.нейв.'!L58</f>
        <v>55443</v>
      </c>
      <c r="M58" s="31">
        <f>итог!M58+'В.нейв.'!M58</f>
        <v>55117</v>
      </c>
      <c r="N58" s="21">
        <f t="shared" si="14"/>
        <v>700320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 aca="true" t="shared" si="15" ref="D59:N59">D60+D61+D62</f>
        <v>0</v>
      </c>
      <c r="E59" s="24">
        <f t="shared" si="15"/>
        <v>0</v>
      </c>
      <c r="F59" s="24">
        <f t="shared" si="15"/>
        <v>0</v>
      </c>
      <c r="G59" s="24">
        <f t="shared" si="15"/>
        <v>0</v>
      </c>
      <c r="H59" s="24">
        <f t="shared" si="15"/>
        <v>0</v>
      </c>
      <c r="I59" s="24">
        <f>I60+I61+I62</f>
        <v>0</v>
      </c>
      <c r="J59" s="24">
        <f t="shared" si="15"/>
        <v>0</v>
      </c>
      <c r="K59" s="24">
        <f t="shared" si="15"/>
        <v>0</v>
      </c>
      <c r="L59" s="24">
        <f t="shared" si="15"/>
        <v>0</v>
      </c>
      <c r="M59" s="24">
        <f t="shared" si="15"/>
        <v>0</v>
      </c>
      <c r="N59" s="24">
        <f t="shared" si="15"/>
        <v>0</v>
      </c>
    </row>
    <row r="60" spans="1:14" ht="12.75">
      <c r="A60" s="17" t="s">
        <v>23</v>
      </c>
      <c r="B60" s="31">
        <f>итог!B60+'В.нейв.'!B60</f>
        <v>0</v>
      </c>
      <c r="C60" s="31">
        <f>итог!C60+'В.нейв.'!C60</f>
        <v>0</v>
      </c>
      <c r="D60" s="31">
        <f>итог!D60+'В.нейв.'!D60</f>
        <v>0</v>
      </c>
      <c r="E60" s="31">
        <f>итог!E60+'В.нейв.'!E60</f>
        <v>0</v>
      </c>
      <c r="F60" s="31">
        <f>итог!F60+'В.нейв.'!F60</f>
        <v>0</v>
      </c>
      <c r="G60" s="31">
        <f>итог!G60+'В.нейв.'!G60</f>
        <v>0</v>
      </c>
      <c r="H60" s="31">
        <f>итог!H60+'В.нейв.'!H60</f>
        <v>0</v>
      </c>
      <c r="I60" s="31">
        <f>итог!I60+'В.нейв.'!I60</f>
        <v>0</v>
      </c>
      <c r="J60" s="31">
        <f>итог!J60+'В.нейв.'!J60</f>
        <v>0</v>
      </c>
      <c r="K60" s="31">
        <f>итог!K60+'В.нейв.'!K60</f>
        <v>0</v>
      </c>
      <c r="L60" s="31">
        <f>итог!L60+'В.нейв.'!L60</f>
        <v>0</v>
      </c>
      <c r="M60" s="31">
        <f>итог!M60+'В.нейв.'!M60</f>
        <v>0</v>
      </c>
      <c r="N60" s="21">
        <f t="shared" si="14"/>
        <v>0</v>
      </c>
    </row>
    <row r="61" spans="1:14" ht="12.75">
      <c r="A61" s="17" t="s">
        <v>24</v>
      </c>
      <c r="B61" s="31">
        <f>итог!B61+'В.нейв.'!B61</f>
        <v>0</v>
      </c>
      <c r="C61" s="31">
        <f>итог!C61+'В.нейв.'!C61</f>
        <v>0</v>
      </c>
      <c r="D61" s="31">
        <f>итог!D61+'В.нейв.'!D61</f>
        <v>0</v>
      </c>
      <c r="E61" s="31">
        <f>итог!E61+'В.нейв.'!E61</f>
        <v>0</v>
      </c>
      <c r="F61" s="31">
        <f>итог!F61+'В.нейв.'!F61</f>
        <v>0</v>
      </c>
      <c r="G61" s="31">
        <f>итог!G61+'В.нейв.'!G61</f>
        <v>0</v>
      </c>
      <c r="H61" s="31">
        <f>итог!H61+'В.нейв.'!H61</f>
        <v>0</v>
      </c>
      <c r="I61" s="31">
        <f>итог!I61+'В.нейв.'!I61</f>
        <v>0</v>
      </c>
      <c r="J61" s="31">
        <f>итог!J61+'В.нейв.'!J61</f>
        <v>0</v>
      </c>
      <c r="K61" s="31">
        <f>итог!K61+'В.нейв.'!K61</f>
        <v>0</v>
      </c>
      <c r="L61" s="31">
        <f>итог!L61+'В.нейв.'!L61</f>
        <v>0</v>
      </c>
      <c r="M61" s="31">
        <f>итог!M61+'В.нейв.'!M61</f>
        <v>0</v>
      </c>
      <c r="N61" s="21">
        <f t="shared" si="14"/>
        <v>0</v>
      </c>
    </row>
    <row r="62" spans="1:14" ht="12.75">
      <c r="A62" s="17" t="s">
        <v>25</v>
      </c>
      <c r="B62" s="31">
        <f>итог!B62+'В.нейв.'!B62</f>
        <v>0</v>
      </c>
      <c r="C62" s="31">
        <f>итог!C62+'В.нейв.'!C62</f>
        <v>0</v>
      </c>
      <c r="D62" s="31">
        <f>итог!D62+'В.нейв.'!D62</f>
        <v>0</v>
      </c>
      <c r="E62" s="31">
        <f>итог!E62+'В.нейв.'!E62</f>
        <v>0</v>
      </c>
      <c r="F62" s="31">
        <f>итог!F62+'В.нейв.'!F62</f>
        <v>0</v>
      </c>
      <c r="G62" s="31">
        <f>итог!G62+'В.нейв.'!G62</f>
        <v>0</v>
      </c>
      <c r="H62" s="31">
        <f>итог!H62+'В.нейв.'!H62</f>
        <v>0</v>
      </c>
      <c r="I62" s="31">
        <f>итог!I62+'В.нейв.'!I62</f>
        <v>0</v>
      </c>
      <c r="J62" s="31">
        <f>итог!J62+'В.нейв.'!J62</f>
        <v>0</v>
      </c>
      <c r="K62" s="31">
        <f>итог!K62+'В.нейв.'!K62</f>
        <v>0</v>
      </c>
      <c r="L62" s="31">
        <f>итог!L62+'В.нейв.'!L62</f>
        <v>0</v>
      </c>
      <c r="M62" s="31">
        <f>итог!M62+'В.нейв.'!M62</f>
        <v>0</v>
      </c>
      <c r="N62" s="21">
        <f t="shared" si="14"/>
        <v>0</v>
      </c>
    </row>
    <row r="63" spans="1:14" ht="12.75">
      <c r="A63" s="17" t="s">
        <v>28</v>
      </c>
      <c r="B63" s="31">
        <f>итог!B63+'В.нейв.'!B63</f>
        <v>0</v>
      </c>
      <c r="C63" s="31">
        <f>итог!C63+'В.нейв.'!C63</f>
        <v>0</v>
      </c>
      <c r="D63" s="31">
        <f>итог!D63+'В.нейв.'!D63</f>
        <v>0</v>
      </c>
      <c r="E63" s="31">
        <f>итог!E63+'В.нейв.'!E63</f>
        <v>0</v>
      </c>
      <c r="F63" s="31">
        <f>итог!F63+'В.нейв.'!F63</f>
        <v>0</v>
      </c>
      <c r="G63" s="31">
        <f>итог!G63+'В.нейв.'!G63</f>
        <v>0</v>
      </c>
      <c r="H63" s="31">
        <f>итог!H63+'В.нейв.'!H63</f>
        <v>0</v>
      </c>
      <c r="I63" s="31">
        <f>итог!I63+'В.нейв.'!I63</f>
        <v>0</v>
      </c>
      <c r="J63" s="31">
        <f>итог!J63+'В.нейв.'!J63</f>
        <v>0</v>
      </c>
      <c r="K63" s="31">
        <f>итог!K63+'В.нейв.'!K63</f>
        <v>0</v>
      </c>
      <c r="L63" s="31">
        <f>итог!L63+'В.нейв.'!L63</f>
        <v>0</v>
      </c>
      <c r="M63" s="31">
        <f>итог!M63+'В.нейв.'!M63</f>
        <v>0</v>
      </c>
      <c r="N63" s="21">
        <f t="shared" si="14"/>
        <v>0</v>
      </c>
    </row>
    <row r="64" spans="1:14" ht="12.75">
      <c r="A64" s="17" t="s">
        <v>29</v>
      </c>
      <c r="B64" s="31">
        <f>итог!B64+'В.нейв.'!B64</f>
        <v>0</v>
      </c>
      <c r="C64" s="31">
        <f>итог!C64+'В.нейв.'!C64</f>
        <v>0</v>
      </c>
      <c r="D64" s="31">
        <f>итог!D64+'В.нейв.'!D64</f>
        <v>0</v>
      </c>
      <c r="E64" s="31">
        <f>итог!E64+'В.нейв.'!E64</f>
        <v>0</v>
      </c>
      <c r="F64" s="31">
        <f>итог!F64+'В.нейв.'!F64</f>
        <v>0</v>
      </c>
      <c r="G64" s="31">
        <f>итог!G64+'В.нейв.'!G64</f>
        <v>0</v>
      </c>
      <c r="H64" s="31">
        <f>итог!H64+'В.нейв.'!H64</f>
        <v>0</v>
      </c>
      <c r="I64" s="31">
        <f>итог!I64+'В.нейв.'!I64</f>
        <v>0</v>
      </c>
      <c r="J64" s="31">
        <f>итог!J64+'В.нейв.'!J64</f>
        <v>0</v>
      </c>
      <c r="K64" s="31">
        <f>итог!K64+'В.нейв.'!K64</f>
        <v>0</v>
      </c>
      <c r="L64" s="31">
        <f>итог!L64+'В.нейв.'!L64</f>
        <v>0</v>
      </c>
      <c r="M64" s="31">
        <f>итог!M64+'В.нейв.'!M64</f>
        <v>0</v>
      </c>
      <c r="N64" s="21">
        <f t="shared" si="14"/>
        <v>0</v>
      </c>
    </row>
    <row r="65" spans="1:14" ht="12.75">
      <c r="A65" s="15" t="s">
        <v>39</v>
      </c>
      <c r="B65" s="44">
        <f>итог!B65+'В.нейв.'!B65</f>
        <v>2774</v>
      </c>
      <c r="C65" s="44">
        <f>итог!C65+'В.нейв.'!C65</f>
        <v>2753</v>
      </c>
      <c r="D65" s="44">
        <f>итог!D65+'В.нейв.'!D65</f>
        <v>2031</v>
      </c>
      <c r="E65" s="44">
        <f>итог!E65+'В.нейв.'!E65</f>
        <v>1431</v>
      </c>
      <c r="F65" s="44">
        <f>итог!F65+'В.нейв.'!F65</f>
        <v>1092</v>
      </c>
      <c r="G65" s="44">
        <f>итог!G65+'В.нейв.'!G65</f>
        <v>1051</v>
      </c>
      <c r="H65" s="44">
        <f>итог!H65+'В.нейв.'!H65</f>
        <v>853</v>
      </c>
      <c r="I65" s="44">
        <f>итог!I65+'В.нейв.'!I65</f>
        <v>984</v>
      </c>
      <c r="J65" s="44">
        <f>итог!J65+'В.нейв.'!J65</f>
        <v>1065</v>
      </c>
      <c r="K65" s="44">
        <f>итог!K65+'В.нейв.'!K65</f>
        <v>1223</v>
      </c>
      <c r="L65" s="44">
        <f>итог!L65+'В.нейв.'!L65</f>
        <v>2187</v>
      </c>
      <c r="M65" s="44">
        <f>итог!M65+'В.нейв.'!M65</f>
        <v>3159</v>
      </c>
      <c r="N65" s="37">
        <f t="shared" si="14"/>
        <v>20603</v>
      </c>
    </row>
    <row r="66" spans="1:14" ht="12.75">
      <c r="A66" s="12" t="s">
        <v>30</v>
      </c>
      <c r="B66" s="44">
        <f>итог!B66+'В.нейв.'!B66</f>
        <v>0</v>
      </c>
      <c r="C66" s="44">
        <f>итог!C66+'В.нейв.'!C66</f>
        <v>0</v>
      </c>
      <c r="D66" s="44">
        <f>итог!D66+'В.нейв.'!D66</f>
        <v>0</v>
      </c>
      <c r="E66" s="44">
        <f>итог!E66+'В.нейв.'!E66</f>
        <v>0</v>
      </c>
      <c r="F66" s="44">
        <f>итог!F66+'В.нейв.'!F66</f>
        <v>0</v>
      </c>
      <c r="G66" s="44">
        <f>итог!G66+'В.нейв.'!G66</f>
        <v>0</v>
      </c>
      <c r="H66" s="44">
        <f>итог!H66+'В.нейв.'!H66</f>
        <v>0</v>
      </c>
      <c r="I66" s="44">
        <f>итог!I66+'В.нейв.'!I66</f>
        <v>0</v>
      </c>
      <c r="J66" s="44">
        <f>итог!J66+'В.нейв.'!J66</f>
        <v>0</v>
      </c>
      <c r="K66" s="44">
        <f>итог!K66+'В.нейв.'!K66</f>
        <v>0</v>
      </c>
      <c r="L66" s="44">
        <f>итог!L66+'В.нейв.'!L66</f>
        <v>0</v>
      </c>
      <c r="M66" s="44">
        <f>итог!M66+'В.нейв.'!M66</f>
        <v>0</v>
      </c>
      <c r="N66" s="37">
        <f t="shared" si="14"/>
        <v>0</v>
      </c>
    </row>
    <row r="67" spans="1:14" ht="12.75">
      <c r="A67" s="12" t="s">
        <v>31</v>
      </c>
      <c r="B67" s="44">
        <f>итог!B67+'В.нейв.'!B67</f>
        <v>0</v>
      </c>
      <c r="C67" s="44">
        <f>итог!C67+'В.нейв.'!C67</f>
        <v>0</v>
      </c>
      <c r="D67" s="44">
        <f>итог!D67+'В.нейв.'!D67</f>
        <v>0</v>
      </c>
      <c r="E67" s="44">
        <f>итог!E67+'В.нейв.'!E67</f>
        <v>0</v>
      </c>
      <c r="F67" s="44">
        <f>итог!F67+'В.нейв.'!F67</f>
        <v>0</v>
      </c>
      <c r="G67" s="44">
        <f>итог!G67+'В.нейв.'!G67</f>
        <v>0</v>
      </c>
      <c r="H67" s="44">
        <f>итог!H67+'В.нейв.'!H67</f>
        <v>0</v>
      </c>
      <c r="I67" s="44">
        <f>итог!I67+'В.нейв.'!I67</f>
        <v>0</v>
      </c>
      <c r="J67" s="44">
        <f>итог!J67+'В.нейв.'!J67</f>
        <v>0</v>
      </c>
      <c r="K67" s="44">
        <f>итог!K67+'В.нейв.'!K67</f>
        <v>0</v>
      </c>
      <c r="L67" s="44">
        <f>итог!L67+'В.нейв.'!L67</f>
        <v>0</v>
      </c>
      <c r="M67" s="44">
        <f>итог!M67+'В.нейв.'!M67</f>
        <v>0</v>
      </c>
      <c r="N67" s="37">
        <f t="shared" si="14"/>
        <v>0</v>
      </c>
    </row>
    <row r="68" spans="1:14" ht="12.75">
      <c r="A68" s="12" t="s">
        <v>32</v>
      </c>
      <c r="B68" s="33">
        <f>B69++B70+B71+B72</f>
        <v>9900835</v>
      </c>
      <c r="C68" s="33">
        <f aca="true" t="shared" si="16" ref="C68:M68">C69++C70+C71+C72</f>
        <v>10182315</v>
      </c>
      <c r="D68" s="33">
        <f t="shared" si="16"/>
        <v>9571011</v>
      </c>
      <c r="E68" s="33">
        <f t="shared" si="16"/>
        <v>8277172</v>
      </c>
      <c r="F68" s="33">
        <f t="shared" si="16"/>
        <v>7344471</v>
      </c>
      <c r="G68" s="33">
        <f t="shared" si="16"/>
        <v>6654232</v>
      </c>
      <c r="H68" s="33">
        <f t="shared" si="16"/>
        <v>9441832</v>
      </c>
      <c r="I68" s="33">
        <f>I69++I70+I71+I72</f>
        <v>6880330</v>
      </c>
      <c r="J68" s="33">
        <f t="shared" si="16"/>
        <v>7540861</v>
      </c>
      <c r="K68" s="33">
        <f t="shared" si="16"/>
        <v>8315736</v>
      </c>
      <c r="L68" s="33">
        <f t="shared" si="16"/>
        <v>10396086</v>
      </c>
      <c r="M68" s="33">
        <f t="shared" si="16"/>
        <v>9377912</v>
      </c>
      <c r="N68" s="33">
        <f>N69++N70+N71+N72</f>
        <v>103882793</v>
      </c>
    </row>
    <row r="69" spans="1:14" ht="12.75">
      <c r="A69" s="13" t="s">
        <v>15</v>
      </c>
      <c r="B69" s="57">
        <f>B9+B14+B19+B25+B30+B35</f>
        <v>5534053</v>
      </c>
      <c r="C69" s="57">
        <f aca="true" t="shared" si="17" ref="C69:M69">C9+C14+C19+C25+C30+C35</f>
        <v>5546396</v>
      </c>
      <c r="D69" s="57">
        <f t="shared" si="17"/>
        <v>5649182</v>
      </c>
      <c r="E69" s="57">
        <f t="shared" si="17"/>
        <v>4885672</v>
      </c>
      <c r="F69" s="57">
        <f t="shared" si="17"/>
        <v>4482287</v>
      </c>
      <c r="G69" s="57">
        <f t="shared" si="17"/>
        <v>4031164</v>
      </c>
      <c r="H69" s="57">
        <f t="shared" si="17"/>
        <v>3775028</v>
      </c>
      <c r="I69" s="57">
        <f t="shared" si="17"/>
        <v>4128697</v>
      </c>
      <c r="J69" s="57">
        <f t="shared" si="17"/>
        <v>4411632</v>
      </c>
      <c r="K69" s="57">
        <f t="shared" si="17"/>
        <v>1918877</v>
      </c>
      <c r="L69" s="57">
        <f t="shared" si="17"/>
        <v>1890208</v>
      </c>
      <c r="M69" s="57">
        <f t="shared" si="17"/>
        <v>2194123</v>
      </c>
      <c r="N69" s="57">
        <f>N9+N14+N19+N25+N30+N35</f>
        <v>48447319</v>
      </c>
    </row>
    <row r="70" spans="1:14" ht="12.75">
      <c r="A70" s="13" t="s">
        <v>16</v>
      </c>
      <c r="B70" s="57">
        <f>B10+B15+B20+B26+B31+B36</f>
        <v>1258718</v>
      </c>
      <c r="C70" s="57">
        <f aca="true" t="shared" si="18" ref="C70:M70">C10+C15+C20+C26+C31+C36</f>
        <v>1338097</v>
      </c>
      <c r="D70" s="57">
        <f t="shared" si="18"/>
        <v>1209382</v>
      </c>
      <c r="E70" s="57">
        <f t="shared" si="18"/>
        <v>921052</v>
      </c>
      <c r="F70" s="57">
        <f t="shared" si="18"/>
        <v>741415</v>
      </c>
      <c r="G70" s="57">
        <f t="shared" si="18"/>
        <v>758522</v>
      </c>
      <c r="H70" s="57">
        <f t="shared" si="18"/>
        <v>3449398</v>
      </c>
      <c r="I70" s="57">
        <f t="shared" si="18"/>
        <v>873288</v>
      </c>
      <c r="J70" s="57">
        <f t="shared" si="18"/>
        <v>928009</v>
      </c>
      <c r="K70" s="57">
        <f t="shared" si="18"/>
        <v>3322124</v>
      </c>
      <c r="L70" s="57">
        <f t="shared" si="18"/>
        <v>3214266</v>
      </c>
      <c r="M70" s="57">
        <f t="shared" si="18"/>
        <v>3896674</v>
      </c>
      <c r="N70" s="57">
        <f>N10+N15+N20+N26+N31++N36</f>
        <v>21910945</v>
      </c>
    </row>
    <row r="71" spans="1:14" ht="12.75">
      <c r="A71" s="13" t="s">
        <v>17</v>
      </c>
      <c r="B71" s="57">
        <f>B11+B16+B21+B27+B32+B37+B57</f>
        <v>566171</v>
      </c>
      <c r="C71" s="57">
        <f aca="true" t="shared" si="19" ref="C71:M71">C11+C16+C21+C27+C32+C37+C57</f>
        <v>613726</v>
      </c>
      <c r="D71" s="57">
        <f t="shared" si="19"/>
        <v>517849</v>
      </c>
      <c r="E71" s="57">
        <f t="shared" si="19"/>
        <v>437553</v>
      </c>
      <c r="F71" s="57">
        <f t="shared" si="19"/>
        <v>249679</v>
      </c>
      <c r="G71" s="57">
        <f t="shared" si="19"/>
        <v>202496</v>
      </c>
      <c r="H71" s="57">
        <f t="shared" si="19"/>
        <v>169736</v>
      </c>
      <c r="I71" s="57">
        <f t="shared" si="19"/>
        <v>197261</v>
      </c>
      <c r="J71" s="57">
        <f t="shared" si="19"/>
        <v>241790</v>
      </c>
      <c r="K71" s="57">
        <f t="shared" si="19"/>
        <v>412990</v>
      </c>
      <c r="L71" s="57">
        <f t="shared" si="19"/>
        <v>2929436</v>
      </c>
      <c r="M71" s="57">
        <f t="shared" si="19"/>
        <v>527327</v>
      </c>
      <c r="N71" s="57">
        <f>N11+N16+N21+N27+N32+N37+N57</f>
        <v>7066014</v>
      </c>
    </row>
    <row r="72" spans="1:14" ht="12.75">
      <c r="A72" s="13" t="s">
        <v>18</v>
      </c>
      <c r="B72" s="57">
        <f>B12+B17+B22+B28+B33+B38+B39+B52+B58+B65+B66+B67</f>
        <v>2541893</v>
      </c>
      <c r="C72" s="57">
        <f aca="true" t="shared" si="20" ref="C72:M72">C12+C17+C22+C28+C33+C38+C39+C52+C58+C65+C66+C67</f>
        <v>2684096</v>
      </c>
      <c r="D72" s="57">
        <f t="shared" si="20"/>
        <v>2194598</v>
      </c>
      <c r="E72" s="57">
        <f t="shared" si="20"/>
        <v>2032895</v>
      </c>
      <c r="F72" s="57">
        <f t="shared" si="20"/>
        <v>1871090</v>
      </c>
      <c r="G72" s="57">
        <f t="shared" si="20"/>
        <v>1662050</v>
      </c>
      <c r="H72" s="57">
        <f t="shared" si="20"/>
        <v>2047670</v>
      </c>
      <c r="I72" s="57">
        <f t="shared" si="20"/>
        <v>1681084</v>
      </c>
      <c r="J72" s="57">
        <f t="shared" si="20"/>
        <v>1959430</v>
      </c>
      <c r="K72" s="57">
        <f t="shared" si="20"/>
        <v>2661745</v>
      </c>
      <c r="L72" s="57">
        <f t="shared" si="20"/>
        <v>2362176</v>
      </c>
      <c r="M72" s="57">
        <f t="shared" si="20"/>
        <v>2759788</v>
      </c>
      <c r="N72" s="57">
        <f>N12+N17+N22+N28+N33+N38+N39+N52+N58+N65+N66+N67</f>
        <v>26458515</v>
      </c>
    </row>
    <row r="73" spans="1:14" ht="12.75">
      <c r="A73" s="12" t="s">
        <v>45</v>
      </c>
      <c r="B73" s="32">
        <f>B74+B75+B76+B77</f>
        <v>12327684</v>
      </c>
      <c r="C73" s="32">
        <f aca="true" t="shared" si="21" ref="C73:N73">C74+C75+C76+C77</f>
        <v>12747772</v>
      </c>
      <c r="D73" s="32">
        <f t="shared" si="21"/>
        <v>11388843</v>
      </c>
      <c r="E73" s="32">
        <f t="shared" si="21"/>
        <v>8262785</v>
      </c>
      <c r="F73" s="32">
        <f t="shared" si="21"/>
        <v>8548021</v>
      </c>
      <c r="G73" s="32">
        <f t="shared" si="21"/>
        <v>7287455</v>
      </c>
      <c r="H73" s="32">
        <f t="shared" si="21"/>
        <v>6941631</v>
      </c>
      <c r="I73" s="32">
        <f>I74+I75+I76+I77</f>
        <v>7639299</v>
      </c>
      <c r="J73" s="32">
        <f t="shared" si="21"/>
        <v>8752965</v>
      </c>
      <c r="K73" s="32">
        <f t="shared" si="21"/>
        <v>9247061</v>
      </c>
      <c r="L73" s="32">
        <f t="shared" si="21"/>
        <v>12255823</v>
      </c>
      <c r="M73" s="32">
        <f t="shared" si="21"/>
        <v>10416096</v>
      </c>
      <c r="N73" s="32">
        <f t="shared" si="21"/>
        <v>115815435</v>
      </c>
    </row>
    <row r="74" spans="1:14" ht="12.75">
      <c r="A74" s="13" t="s">
        <v>15</v>
      </c>
      <c r="B74" s="59">
        <f>итог!B74+'В.нейв.'!B74</f>
        <v>11078335</v>
      </c>
      <c r="C74" s="59">
        <f>итог!C74+'В.нейв.'!C74</f>
        <v>11196749</v>
      </c>
      <c r="D74" s="59">
        <f>итог!D74+'В.нейв.'!D74</f>
        <v>10270041</v>
      </c>
      <c r="E74" s="59">
        <f>итог!E74+'В.нейв.'!E74</f>
        <v>7217181</v>
      </c>
      <c r="F74" s="59">
        <f>итог!F74+'В.нейв.'!F74</f>
        <v>7755701</v>
      </c>
      <c r="G74" s="59">
        <f>итог!G74+'В.нейв.'!G74</f>
        <v>6609036</v>
      </c>
      <c r="H74" s="59">
        <f>итог!H74+'В.нейв.'!H74</f>
        <v>6293570</v>
      </c>
      <c r="I74" s="59">
        <f>итог!I74+'В.нейв.'!I74</f>
        <v>6839009</v>
      </c>
      <c r="J74" s="59">
        <f>итог!J74+'В.нейв.'!J74</f>
        <v>7768232</v>
      </c>
      <c r="K74" s="59">
        <f>итог!K74+'В.нейв.'!K74</f>
        <v>7387968</v>
      </c>
      <c r="L74" s="59">
        <f>итог!L74+'В.нейв.'!L74</f>
        <v>8133300</v>
      </c>
      <c r="M74" s="59">
        <f>итог!M74+'В.нейв.'!M74</f>
        <v>8471533</v>
      </c>
      <c r="N74" s="57">
        <f>SUM(B74:M74)</f>
        <v>99020655</v>
      </c>
    </row>
    <row r="75" spans="1:14" ht="12.75">
      <c r="A75" s="13" t="s">
        <v>16</v>
      </c>
      <c r="B75" s="59">
        <f>итог!B75+'В.нейв.'!B75</f>
        <v>751485</v>
      </c>
      <c r="C75" s="59">
        <f>итог!C75+'В.нейв.'!C75</f>
        <v>918960</v>
      </c>
      <c r="D75" s="59">
        <f>итог!D75+'В.нейв.'!D75</f>
        <v>687225</v>
      </c>
      <c r="E75" s="59">
        <f>итог!E75+'В.нейв.'!E75</f>
        <v>684285</v>
      </c>
      <c r="F75" s="59">
        <f>итог!F75+'В.нейв.'!F75</f>
        <v>504210</v>
      </c>
      <c r="G75" s="59">
        <f>итог!G75+'В.нейв.'!G75</f>
        <v>412440</v>
      </c>
      <c r="H75" s="59">
        <f>итог!H75+'В.нейв.'!H75</f>
        <v>427770</v>
      </c>
      <c r="I75" s="59">
        <f>итог!I75+'В.нейв.'!I75</f>
        <v>539280</v>
      </c>
      <c r="J75" s="59">
        <f>итог!J75+'В.нейв.'!J75</f>
        <v>675465</v>
      </c>
      <c r="K75" s="59">
        <f>итог!K75+'В.нейв.'!K75</f>
        <v>1513752</v>
      </c>
      <c r="L75" s="59">
        <f>итог!L75+'В.нейв.'!L75</f>
        <v>1261004</v>
      </c>
      <c r="M75" s="59">
        <f>итог!M75+'В.нейв.'!M75</f>
        <v>1505434</v>
      </c>
      <c r="N75" s="57">
        <f>SUM(B75:M75)</f>
        <v>9881310</v>
      </c>
    </row>
    <row r="76" spans="1:14" ht="12.75">
      <c r="A76" s="13" t="s">
        <v>17</v>
      </c>
      <c r="B76" s="59">
        <f>итог!B76+'В.нейв.'!B76</f>
        <v>480164</v>
      </c>
      <c r="C76" s="59">
        <f>итог!C76+'В.нейв.'!C76</f>
        <v>613183</v>
      </c>
      <c r="D76" s="59">
        <f>итог!D76+'В.нейв.'!D76</f>
        <v>415077</v>
      </c>
      <c r="E76" s="59">
        <f>итог!E76+'В.нейв.'!E76</f>
        <v>341339</v>
      </c>
      <c r="F76" s="59">
        <f>итог!F76+'В.нейв.'!F76</f>
        <v>271190</v>
      </c>
      <c r="G76" s="59">
        <f>итог!G76+'В.нейв.'!G76</f>
        <v>254579</v>
      </c>
      <c r="H76" s="59">
        <f>итог!H76+'В.нейв.'!H76</f>
        <v>208451</v>
      </c>
      <c r="I76" s="59">
        <f>итог!I76+'В.нейв.'!I76</f>
        <v>250190</v>
      </c>
      <c r="J76" s="59">
        <f>итог!J76+'В.нейв.'!J76</f>
        <v>297088</v>
      </c>
      <c r="K76" s="59">
        <f>итог!K76+'В.нейв.'!K76</f>
        <v>330016</v>
      </c>
      <c r="L76" s="59">
        <f>итог!L76+'В.нейв.'!L76</f>
        <v>2847259</v>
      </c>
      <c r="M76" s="59">
        <f>итог!M76+'В.нейв.'!M76</f>
        <v>423369</v>
      </c>
      <c r="N76" s="57">
        <f>SUM(B76:M76)</f>
        <v>6731905</v>
      </c>
    </row>
    <row r="77" spans="1:14" ht="12.75">
      <c r="A77" s="13" t="s">
        <v>18</v>
      </c>
      <c r="B77" s="59">
        <f>итог!B77+'В.нейв.'!B77</f>
        <v>17700</v>
      </c>
      <c r="C77" s="59">
        <f>итог!C77+'В.нейв.'!C77</f>
        <v>18880</v>
      </c>
      <c r="D77" s="59">
        <f>итог!D77+'В.нейв.'!D77</f>
        <v>16500</v>
      </c>
      <c r="E77" s="59">
        <f>итог!E77+'В.нейв.'!E77</f>
        <v>19980</v>
      </c>
      <c r="F77" s="59">
        <f>итог!F77+'В.нейв.'!F77</f>
        <v>16920</v>
      </c>
      <c r="G77" s="59">
        <f>итог!G77+'В.нейв.'!G77</f>
        <v>11400</v>
      </c>
      <c r="H77" s="59">
        <f>итог!H77+'В.нейв.'!H77</f>
        <v>11840</v>
      </c>
      <c r="I77" s="59">
        <f>итог!I77+'В.нейв.'!I77</f>
        <v>10820</v>
      </c>
      <c r="J77" s="59">
        <f>итог!J77+'В.нейв.'!J77</f>
        <v>12180</v>
      </c>
      <c r="K77" s="59">
        <f>итог!K77+'В.нейв.'!K77</f>
        <v>15325</v>
      </c>
      <c r="L77" s="59">
        <f>итог!L77+'В.нейв.'!L77</f>
        <v>14260</v>
      </c>
      <c r="M77" s="59">
        <f>итог!M77+'В.нейв.'!M77</f>
        <v>15760</v>
      </c>
      <c r="N77" s="57">
        <f>SUM(B77:M77)</f>
        <v>181565</v>
      </c>
    </row>
    <row r="78" spans="1:14" ht="12.75">
      <c r="A78" s="15" t="s">
        <v>40</v>
      </c>
      <c r="B78" s="28">
        <f>B73-B68</f>
        <v>2426849</v>
      </c>
      <c r="C78" s="28">
        <f aca="true" t="shared" si="22" ref="C78:M78">C73-C68</f>
        <v>2565457</v>
      </c>
      <c r="D78" s="28">
        <f t="shared" si="22"/>
        <v>1817832</v>
      </c>
      <c r="E78" s="28">
        <f t="shared" si="22"/>
        <v>-14387</v>
      </c>
      <c r="F78" s="28">
        <f t="shared" si="22"/>
        <v>1203550</v>
      </c>
      <c r="G78" s="28">
        <f t="shared" si="22"/>
        <v>633223</v>
      </c>
      <c r="H78" s="28">
        <f t="shared" si="22"/>
        <v>-2500201</v>
      </c>
      <c r="I78" s="28">
        <f>I73-I68</f>
        <v>758969</v>
      </c>
      <c r="J78" s="28">
        <f t="shared" si="22"/>
        <v>1212104</v>
      </c>
      <c r="K78" s="28">
        <f t="shared" si="22"/>
        <v>931325</v>
      </c>
      <c r="L78" s="28">
        <f t="shared" si="22"/>
        <v>1859737</v>
      </c>
      <c r="M78" s="28">
        <f t="shared" si="22"/>
        <v>1038184</v>
      </c>
      <c r="N78" s="28">
        <f>N73-N68</f>
        <v>11932642</v>
      </c>
    </row>
    <row r="79" spans="1:14" ht="12.75">
      <c r="A79" s="15" t="s">
        <v>41</v>
      </c>
      <c r="B79" s="60">
        <f>B78/B73*100</f>
        <v>19.686171384665602</v>
      </c>
      <c r="C79" s="60">
        <f aca="true" t="shared" si="23" ref="C79:N79">C78/C73*100</f>
        <v>20.12474807362416</v>
      </c>
      <c r="D79" s="60">
        <f t="shared" si="23"/>
        <v>15.961516020547478</v>
      </c>
      <c r="E79" s="60">
        <f t="shared" si="23"/>
        <v>-0.17411804857563157</v>
      </c>
      <c r="F79" s="60">
        <f t="shared" si="23"/>
        <v>14.079867141178056</v>
      </c>
      <c r="G79" s="60">
        <f t="shared" si="23"/>
        <v>8.689220036350138</v>
      </c>
      <c r="H79" s="18">
        <f t="shared" si="23"/>
        <v>-36.01748638036219</v>
      </c>
      <c r="I79" s="18">
        <f t="shared" si="23"/>
        <v>9.935060795499693</v>
      </c>
      <c r="J79" s="18">
        <f t="shared" si="23"/>
        <v>13.847924674667384</v>
      </c>
      <c r="K79" s="18">
        <f t="shared" si="23"/>
        <v>10.071578418267165</v>
      </c>
      <c r="L79" s="18">
        <f t="shared" si="23"/>
        <v>15.17431346715761</v>
      </c>
      <c r="M79" s="18">
        <f t="shared" si="23"/>
        <v>9.967112438287819</v>
      </c>
      <c r="N79" s="18">
        <f t="shared" si="23"/>
        <v>10.303153461367218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" right="0" top="0.7874015748031497" bottom="0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64">
      <selection activeCell="M75" sqref="M75"/>
    </sheetView>
  </sheetViews>
  <sheetFormatPr defaultColWidth="9.140625" defaultRowHeight="12.75"/>
  <cols>
    <col min="1" max="1" width="39.57421875" style="0" customWidth="1"/>
    <col min="2" max="12" width="6.8515625" style="0" customWidth="1"/>
  </cols>
  <sheetData>
    <row r="1" spans="1:14" ht="15.75">
      <c r="A1" s="1" t="s">
        <v>59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51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0</v>
      </c>
      <c r="C8" s="19">
        <f aca="true" t="shared" si="0" ref="C8:N8">C9+C10+C11+C12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</row>
    <row r="9" spans="1:14" ht="12.75">
      <c r="A9" s="13" t="s">
        <v>15</v>
      </c>
      <c r="B9" s="20"/>
      <c r="C9" s="20"/>
      <c r="D9" s="20"/>
      <c r="E9" s="20"/>
      <c r="F9" s="20"/>
      <c r="G9" s="29"/>
      <c r="H9" s="20"/>
      <c r="I9" s="20"/>
      <c r="J9" s="20"/>
      <c r="K9" s="20"/>
      <c r="L9" s="20"/>
      <c r="M9" s="20"/>
      <c r="N9" s="21">
        <f>SUM(B9:M9)</f>
        <v>0</v>
      </c>
    </row>
    <row r="10" spans="1:14" ht="12.75">
      <c r="A10" s="13" t="s">
        <v>16</v>
      </c>
      <c r="B10" s="20"/>
      <c r="C10" s="20"/>
      <c r="D10" s="20"/>
      <c r="E10" s="20"/>
      <c r="F10" s="20"/>
      <c r="G10" s="29"/>
      <c r="H10" s="20"/>
      <c r="I10" s="20"/>
      <c r="J10" s="20"/>
      <c r="K10" s="20"/>
      <c r="L10" s="20"/>
      <c r="M10" s="20"/>
      <c r="N10" s="21">
        <f>SUM(B10:M10)</f>
        <v>0</v>
      </c>
    </row>
    <row r="11" spans="1:14" ht="12.75">
      <c r="A11" s="13" t="s">
        <v>17</v>
      </c>
      <c r="B11" s="20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423456</v>
      </c>
      <c r="C13" s="22">
        <f>C14+C15+C17+C16</f>
        <v>416147</v>
      </c>
      <c r="D13" s="22">
        <f>D14+D15+D17+D16</f>
        <v>375672</v>
      </c>
      <c r="E13" s="22">
        <f>E14+E15+E17+E16</f>
        <v>263029</v>
      </c>
      <c r="F13" s="22">
        <f>F14+F15+F17+F16</f>
        <v>198250</v>
      </c>
      <c r="G13" s="22">
        <f aca="true" t="shared" si="1" ref="G13:N13">G14+G15+G17+G16</f>
        <v>135512</v>
      </c>
      <c r="H13" s="22">
        <f t="shared" si="1"/>
        <v>140256</v>
      </c>
      <c r="I13" s="22">
        <f t="shared" si="1"/>
        <v>156863</v>
      </c>
      <c r="J13" s="22">
        <f t="shared" si="1"/>
        <v>226193</v>
      </c>
      <c r="K13" s="22">
        <f t="shared" si="1"/>
        <v>286352</v>
      </c>
      <c r="L13" s="22">
        <f t="shared" si="1"/>
        <v>344213</v>
      </c>
      <c r="M13" s="22">
        <f t="shared" si="1"/>
        <v>453104</v>
      </c>
      <c r="N13" s="22">
        <f t="shared" si="1"/>
        <v>3419047</v>
      </c>
    </row>
    <row r="14" spans="1:14" ht="12.75">
      <c r="A14" s="13" t="s">
        <v>15</v>
      </c>
      <c r="B14" s="21">
        <v>423456</v>
      </c>
      <c r="C14" s="21">
        <v>416147</v>
      </c>
      <c r="D14" s="21">
        <v>375672</v>
      </c>
      <c r="E14" s="21">
        <v>263029</v>
      </c>
      <c r="F14" s="21">
        <v>198250</v>
      </c>
      <c r="G14" s="21">
        <v>135512</v>
      </c>
      <c r="H14" s="21">
        <v>140256</v>
      </c>
      <c r="I14" s="21">
        <v>156863</v>
      </c>
      <c r="J14" s="21">
        <v>226193</v>
      </c>
      <c r="K14" s="21">
        <v>286352</v>
      </c>
      <c r="L14" s="21">
        <v>344213</v>
      </c>
      <c r="M14" s="21">
        <v>453104</v>
      </c>
      <c r="N14" s="21">
        <f>SUM(B14:M14)</f>
        <v>3419047</v>
      </c>
    </row>
    <row r="15" spans="1:14" ht="12.75">
      <c r="A15" s="13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>SUM(B15:M15)</f>
        <v>0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22">
        <f>B24+B29</f>
        <v>0</v>
      </c>
      <c r="C23" s="22">
        <f>C24+C29</f>
        <v>0</v>
      </c>
      <c r="D23" s="22">
        <f>D24+D29</f>
        <v>0</v>
      </c>
      <c r="E23" s="22">
        <f>E24+E29</f>
        <v>0</v>
      </c>
      <c r="F23" s="22">
        <f>F24+F29</f>
        <v>0</v>
      </c>
      <c r="G23" s="22">
        <f aca="true" t="shared" si="3" ref="G23:N23">G24+G29</f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</row>
    <row r="24" spans="1:14" ht="12.75">
      <c r="A24" s="14" t="s">
        <v>20</v>
      </c>
      <c r="B24" s="23">
        <f>B25+B26+B28+B27</f>
        <v>0</v>
      </c>
      <c r="C24" s="23">
        <f>C25+C26+C28+C27</f>
        <v>0</v>
      </c>
      <c r="D24" s="23">
        <f>D25+D26+D28+D27</f>
        <v>0</v>
      </c>
      <c r="E24" s="23">
        <f>E25+E26+E28+E27</f>
        <v>0</v>
      </c>
      <c r="F24" s="23">
        <f>F25+F26+F28+F27</f>
        <v>0</v>
      </c>
      <c r="G24" s="23">
        <f aca="true" t="shared" si="4" ref="G24:N24">G25+G26+G28+G27</f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</row>
    <row r="25" spans="1:14" ht="12.75">
      <c r="A25" s="1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ht="12.75">
      <c r="A27" s="13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5"/>
        <v>0</v>
      </c>
    </row>
    <row r="28" spans="1:14" ht="12.75">
      <c r="A28" s="13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5"/>
        <v>0</v>
      </c>
    </row>
    <row r="29" spans="1:14" ht="12.75">
      <c r="A29" s="14" t="s">
        <v>21</v>
      </c>
      <c r="B29" s="23">
        <f>B30+B31+B33+B32</f>
        <v>0</v>
      </c>
      <c r="C29" s="23">
        <f>C30+C31+C33+C32</f>
        <v>0</v>
      </c>
      <c r="D29" s="23">
        <f>D30+D31+D33+D32</f>
        <v>0</v>
      </c>
      <c r="E29" s="23">
        <f>E30+E31+E33+E32</f>
        <v>0</v>
      </c>
      <c r="F29" s="23">
        <f>F30+F31+F33+F32</f>
        <v>0</v>
      </c>
      <c r="G29" s="23">
        <f aca="true" t="shared" si="6" ref="G29:N29">G30+G31+G33+G32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ht="12.75">
      <c r="A32" s="13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5"/>
        <v>0</v>
      </c>
    </row>
    <row r="33" spans="1:14" ht="12.75">
      <c r="A33" s="13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5"/>
        <v>0</v>
      </c>
    </row>
    <row r="34" spans="1:14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22">
        <f>B40+B44</f>
        <v>0</v>
      </c>
      <c r="C39" s="22">
        <f>C40+C44</f>
        <v>0</v>
      </c>
      <c r="D39" s="22">
        <f>D40+D44</f>
        <v>0</v>
      </c>
      <c r="E39" s="22">
        <f>E40+E44</f>
        <v>0</v>
      </c>
      <c r="F39" s="22">
        <f>F40+F44</f>
        <v>0</v>
      </c>
      <c r="G39" s="22">
        <f aca="true" t="shared" si="8" ref="G39:N39">G40+G44</f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spans="1:14" ht="12.75">
      <c r="A40" s="14" t="s">
        <v>22</v>
      </c>
      <c r="B40" s="24">
        <f>B41+B42+B43</f>
        <v>0</v>
      </c>
      <c r="C40" s="24">
        <f>C41+C42+C43</f>
        <v>0</v>
      </c>
      <c r="D40" s="24">
        <f>D41+D42+D43</f>
        <v>0</v>
      </c>
      <c r="E40" s="24">
        <f>E41+E42+E43</f>
        <v>0</v>
      </c>
      <c r="F40" s="24">
        <f>F41+F42+F43</f>
        <v>0</v>
      </c>
      <c r="G40" s="24">
        <f aca="true" t="shared" si="9" ref="G40:N40">G41+G42+G43</f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</row>
    <row r="41" spans="1:14" ht="12.75">
      <c r="A41" s="13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aca="true" t="shared" si="10" ref="N41:N47">SUM(B41:M41)</f>
        <v>0</v>
      </c>
    </row>
    <row r="42" spans="1:14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ht="12.75">
      <c r="A43" s="13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0"/>
        <v>0</v>
      </c>
    </row>
    <row r="44" spans="1:14" ht="12.75">
      <c r="A44" s="14" t="s">
        <v>26</v>
      </c>
      <c r="B44" s="24">
        <f>B45+B46+B47</f>
        <v>0</v>
      </c>
      <c r="C44" s="24">
        <f>C45+C46+C47</f>
        <v>0</v>
      </c>
      <c r="D44" s="24">
        <f>D45+D46+D47</f>
        <v>0</v>
      </c>
      <c r="E44" s="24">
        <f>E45+E46+E47</f>
        <v>0</v>
      </c>
      <c r="F44" s="24">
        <f>F45+F46+F47</f>
        <v>0</v>
      </c>
      <c r="G44" s="24">
        <f aca="true" t="shared" si="11" ref="G44:N44">G45+G46+G47</f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25">
        <f>B49+B59</f>
        <v>0</v>
      </c>
      <c r="C48" s="25">
        <f>C49+C59</f>
        <v>0</v>
      </c>
      <c r="D48" s="25">
        <f>D49+D59</f>
        <v>0</v>
      </c>
      <c r="E48" s="25">
        <f>E49+E59</f>
        <v>0</v>
      </c>
      <c r="F48" s="25">
        <f>F49+F59</f>
        <v>0</v>
      </c>
      <c r="G48" s="25">
        <f aca="true" t="shared" si="12" ref="G48:N48">G49+G59</f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</row>
    <row r="49" spans="1:14" ht="12.75">
      <c r="A49" s="14" t="s">
        <v>27</v>
      </c>
      <c r="B49" s="24">
        <f>B50+B51+B52+B53+B54</f>
        <v>0</v>
      </c>
      <c r="C49" s="24">
        <f>C50+C51+C52+C53+C54</f>
        <v>0</v>
      </c>
      <c r="D49" s="24">
        <f>D50+D51+D52+D53+D54</f>
        <v>0</v>
      </c>
      <c r="E49" s="24">
        <f>E50+E51+E52+E53+E54</f>
        <v>0</v>
      </c>
      <c r="F49" s="24">
        <f>F50+F51+F52+F53+F54</f>
        <v>0</v>
      </c>
      <c r="G49" s="24">
        <f aca="true" t="shared" si="13" ref="G49:N49">G50+G51+G52+G53+G54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24">
        <f t="shared" si="13"/>
        <v>0</v>
      </c>
      <c r="M49" s="24">
        <f t="shared" si="13"/>
        <v>0</v>
      </c>
      <c r="N49" s="24">
        <f t="shared" si="13"/>
        <v>0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ht="12.75">
      <c r="A54" s="13" t="s">
        <v>46</v>
      </c>
      <c r="B54" s="21">
        <f>B55+B56+B57+B58</f>
        <v>0</v>
      </c>
      <c r="C54" s="21">
        <f aca="true" t="shared" si="15" ref="C54:M54">C55+C56+C57+C58</f>
        <v>0</v>
      </c>
      <c r="D54" s="21">
        <f t="shared" si="15"/>
        <v>0</v>
      </c>
      <c r="E54" s="21">
        <f t="shared" si="15"/>
        <v>0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21">
        <f t="shared" si="15"/>
        <v>0</v>
      </c>
      <c r="M54" s="21">
        <f t="shared" si="15"/>
        <v>0</v>
      </c>
      <c r="N54" s="21">
        <f t="shared" si="14"/>
        <v>0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4"/>
        <v>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>D60+D61+D62</f>
        <v>0</v>
      </c>
      <c r="E59" s="24">
        <f>E60+E61+E62</f>
        <v>0</v>
      </c>
      <c r="F59" s="24">
        <f>F60+F61+F62</f>
        <v>0</v>
      </c>
      <c r="G59" s="24">
        <f aca="true" t="shared" si="16" ref="G59:N59">G60+G61+G62</f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9">
        <f>B69++B70+B71+B72</f>
        <v>423456</v>
      </c>
      <c r="C68" s="39">
        <f>C69++C70+C71+C72</f>
        <v>416147</v>
      </c>
      <c r="D68" s="39">
        <f>D69++D70+D71+D72</f>
        <v>375672</v>
      </c>
      <c r="E68" s="39">
        <f>E69++E70+E71+E72</f>
        <v>263029</v>
      </c>
      <c r="F68" s="39">
        <f>F69++F70+F71+F72</f>
        <v>198250</v>
      </c>
      <c r="G68" s="39">
        <f aca="true" t="shared" si="17" ref="G68:N68">G69++G70+G71+G72</f>
        <v>135512</v>
      </c>
      <c r="H68" s="39">
        <f t="shared" si="17"/>
        <v>140256</v>
      </c>
      <c r="I68" s="39">
        <f t="shared" si="17"/>
        <v>156863</v>
      </c>
      <c r="J68" s="39">
        <f>J69++J70+J71+J72</f>
        <v>226193</v>
      </c>
      <c r="K68" s="39">
        <f>K69++K70+K71+K72</f>
        <v>286352</v>
      </c>
      <c r="L68" s="39">
        <f>L69++L70+L71+L72</f>
        <v>344213</v>
      </c>
      <c r="M68" s="39">
        <f>M69++M70+M71+M72</f>
        <v>453104</v>
      </c>
      <c r="N68" s="26">
        <f t="shared" si="17"/>
        <v>3419047</v>
      </c>
    </row>
    <row r="69" spans="1:14" ht="12.75">
      <c r="A69" s="13" t="s">
        <v>15</v>
      </c>
      <c r="B69" s="57">
        <f>B9+B14+B19+B25+B30+B35</f>
        <v>423456</v>
      </c>
      <c r="C69" s="57">
        <f aca="true" t="shared" si="18" ref="C69:M69">C9+C14+C19+C25+C30+C35</f>
        <v>416147</v>
      </c>
      <c r="D69" s="57">
        <f t="shared" si="18"/>
        <v>375672</v>
      </c>
      <c r="E69" s="57">
        <f t="shared" si="18"/>
        <v>263029</v>
      </c>
      <c r="F69" s="57">
        <f t="shared" si="18"/>
        <v>198250</v>
      </c>
      <c r="G69" s="57">
        <f t="shared" si="18"/>
        <v>135512</v>
      </c>
      <c r="H69" s="57">
        <f t="shared" si="18"/>
        <v>140256</v>
      </c>
      <c r="I69" s="57">
        <f t="shared" si="18"/>
        <v>156863</v>
      </c>
      <c r="J69" s="57">
        <f t="shared" si="18"/>
        <v>226193</v>
      </c>
      <c r="K69" s="57">
        <f t="shared" si="18"/>
        <v>286352</v>
      </c>
      <c r="L69" s="57">
        <f t="shared" si="18"/>
        <v>344213</v>
      </c>
      <c r="M69" s="57">
        <f t="shared" si="18"/>
        <v>453104</v>
      </c>
      <c r="N69" s="57">
        <f aca="true" t="shared" si="19" ref="N69:N77">SUM(B69:M69)</f>
        <v>3419047</v>
      </c>
    </row>
    <row r="70" spans="1:14" ht="12.75">
      <c r="A70" s="13" t="s">
        <v>16</v>
      </c>
      <c r="B70" s="57">
        <f>B10+B15+B20+B26+B31+B36</f>
        <v>0</v>
      </c>
      <c r="C70" s="57">
        <f aca="true" t="shared" si="20" ref="C70:M70">C10+C15+C20+C26+C31+C36</f>
        <v>0</v>
      </c>
      <c r="D70" s="57">
        <f t="shared" si="20"/>
        <v>0</v>
      </c>
      <c r="E70" s="57">
        <f t="shared" si="20"/>
        <v>0</v>
      </c>
      <c r="F70" s="57">
        <f t="shared" si="20"/>
        <v>0</v>
      </c>
      <c r="G70" s="57">
        <f t="shared" si="20"/>
        <v>0</v>
      </c>
      <c r="H70" s="57">
        <f t="shared" si="20"/>
        <v>0</v>
      </c>
      <c r="I70" s="57">
        <f t="shared" si="20"/>
        <v>0</v>
      </c>
      <c r="J70" s="57">
        <f t="shared" si="20"/>
        <v>0</v>
      </c>
      <c r="K70" s="57">
        <f t="shared" si="20"/>
        <v>0</v>
      </c>
      <c r="L70" s="57">
        <f t="shared" si="20"/>
        <v>0</v>
      </c>
      <c r="M70" s="57">
        <f t="shared" si="20"/>
        <v>0</v>
      </c>
      <c r="N70" s="57">
        <f t="shared" si="19"/>
        <v>0</v>
      </c>
    </row>
    <row r="71" spans="1:14" ht="12.75">
      <c r="A71" s="13" t="s">
        <v>17</v>
      </c>
      <c r="B71" s="57">
        <f>B11+B16+B21+B27+B32+B37</f>
        <v>0</v>
      </c>
      <c r="C71" s="57">
        <f aca="true" t="shared" si="21" ref="C71:M71">C11+C16+C21+C27+C32+C37</f>
        <v>0</v>
      </c>
      <c r="D71" s="57">
        <f t="shared" si="21"/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19"/>
        <v>0</v>
      </c>
    </row>
    <row r="72" spans="1:14" ht="12.75">
      <c r="A72" s="13" t="s">
        <v>18</v>
      </c>
      <c r="B72" s="57">
        <f>B12+B17+B22+B28+B33+B38+B39+B48+B65+B66+B67</f>
        <v>0</v>
      </c>
      <c r="C72" s="57">
        <f aca="true" t="shared" si="22" ref="C72:M72">C12+C17+C22+C28+C33+C38+C39+C48+C65+C66+C67</f>
        <v>0</v>
      </c>
      <c r="D72" s="57">
        <f t="shared" si="22"/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19"/>
        <v>0</v>
      </c>
    </row>
    <row r="73" spans="1:14" ht="12.75">
      <c r="A73" s="12" t="s">
        <v>45</v>
      </c>
      <c r="B73" s="42">
        <f>B74+B75+B76+B77</f>
        <v>423880</v>
      </c>
      <c r="C73" s="42">
        <f>C74+C75+C76+C77</f>
        <v>416564</v>
      </c>
      <c r="D73" s="42">
        <f>D74+D75+D76+D77</f>
        <v>376048</v>
      </c>
      <c r="E73" s="42">
        <f>E74+E75+E76+E77</f>
        <v>263292</v>
      </c>
      <c r="F73" s="42">
        <f>F74+F75+F76+F77</f>
        <v>198448</v>
      </c>
      <c r="G73" s="42">
        <f aca="true" t="shared" si="23" ref="G73:M73">G74+G75+G76+G77</f>
        <v>135648</v>
      </c>
      <c r="H73" s="42">
        <f t="shared" si="23"/>
        <v>140396</v>
      </c>
      <c r="I73" s="42">
        <f t="shared" si="23"/>
        <v>157020</v>
      </c>
      <c r="J73" s="42">
        <f t="shared" si="23"/>
        <v>226419</v>
      </c>
      <c r="K73" s="42">
        <f t="shared" si="23"/>
        <v>286639</v>
      </c>
      <c r="L73" s="42">
        <f t="shared" si="23"/>
        <v>344558</v>
      </c>
      <c r="M73" s="42">
        <f t="shared" si="23"/>
        <v>453558</v>
      </c>
      <c r="N73" s="27">
        <f>N74++N75+N76+N77</f>
        <v>3422470</v>
      </c>
    </row>
    <row r="74" spans="1:14" ht="12.75">
      <c r="A74" s="13" t="s">
        <v>15</v>
      </c>
      <c r="B74" s="57">
        <v>423880</v>
      </c>
      <c r="C74" s="57">
        <v>416564</v>
      </c>
      <c r="D74" s="57">
        <v>376048</v>
      </c>
      <c r="E74" s="57">
        <v>263292</v>
      </c>
      <c r="F74" s="57">
        <v>198448</v>
      </c>
      <c r="G74" s="57">
        <v>135648</v>
      </c>
      <c r="H74" s="57">
        <v>140396</v>
      </c>
      <c r="I74" s="57">
        <v>157020</v>
      </c>
      <c r="J74" s="57">
        <v>226419</v>
      </c>
      <c r="K74" s="57">
        <v>286639</v>
      </c>
      <c r="L74" s="57">
        <v>344558</v>
      </c>
      <c r="M74" s="57">
        <v>453558</v>
      </c>
      <c r="N74" s="57">
        <f t="shared" si="19"/>
        <v>3422470</v>
      </c>
    </row>
    <row r="75" spans="1:14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19"/>
        <v>0</v>
      </c>
    </row>
    <row r="76" spans="1:14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>
        <f t="shared" si="19"/>
        <v>0</v>
      </c>
    </row>
    <row r="77" spans="1:14" ht="12.75">
      <c r="A77" s="13" t="s">
        <v>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>
        <f t="shared" si="19"/>
        <v>0</v>
      </c>
    </row>
    <row r="78" spans="1:14" ht="12.75">
      <c r="A78" s="15" t="s">
        <v>40</v>
      </c>
      <c r="B78" s="28">
        <f>B73-B68</f>
        <v>424</v>
      </c>
      <c r="C78" s="28">
        <f>C73-C68</f>
        <v>417</v>
      </c>
      <c r="D78" s="28">
        <f>D73-D68</f>
        <v>376</v>
      </c>
      <c r="E78" s="28">
        <f>E73-E68</f>
        <v>263</v>
      </c>
      <c r="F78" s="28">
        <f>F73-F68</f>
        <v>198</v>
      </c>
      <c r="G78" s="28">
        <f aca="true" t="shared" si="24" ref="G78:M78">G73-G68</f>
        <v>136</v>
      </c>
      <c r="H78" s="28">
        <f t="shared" si="24"/>
        <v>140</v>
      </c>
      <c r="I78" s="28">
        <f t="shared" si="24"/>
        <v>157</v>
      </c>
      <c r="J78" s="28">
        <f t="shared" si="24"/>
        <v>226</v>
      </c>
      <c r="K78" s="28">
        <f t="shared" si="24"/>
        <v>287</v>
      </c>
      <c r="L78" s="28">
        <f t="shared" si="24"/>
        <v>345</v>
      </c>
      <c r="M78" s="28">
        <f t="shared" si="24"/>
        <v>454</v>
      </c>
      <c r="N78" s="28">
        <f>N73-N68</f>
        <v>3423</v>
      </c>
    </row>
    <row r="79" spans="1:14" ht="12.75">
      <c r="A79" s="15" t="s">
        <v>41</v>
      </c>
      <c r="B79" s="30">
        <f>B78/B73*100</f>
        <v>0.10002830989902801</v>
      </c>
      <c r="C79" s="30">
        <f>C78/C73*100</f>
        <v>0.10010466578965058</v>
      </c>
      <c r="D79" s="30">
        <f>D78/D73*100</f>
        <v>0.09998723567204186</v>
      </c>
      <c r="E79" s="30">
        <f>E78/E73*100</f>
        <v>0.09988909651641523</v>
      </c>
      <c r="F79" s="30">
        <f>F78/F73*100</f>
        <v>0.09977424816576634</v>
      </c>
      <c r="G79" s="30">
        <f aca="true" t="shared" si="25" ref="G79:N79">G78/G73*100</f>
        <v>0.10025949516395377</v>
      </c>
      <c r="H79" s="30">
        <f t="shared" si="25"/>
        <v>0.09971794068207071</v>
      </c>
      <c r="I79" s="30">
        <f t="shared" si="25"/>
        <v>0.099987262769074</v>
      </c>
      <c r="J79" s="30">
        <f t="shared" si="25"/>
        <v>0.09981494485886785</v>
      </c>
      <c r="K79" s="30">
        <f t="shared" si="25"/>
        <v>0.10012594238746299</v>
      </c>
      <c r="L79" s="30">
        <f t="shared" si="25"/>
        <v>0.10012828028953034</v>
      </c>
      <c r="M79" s="30">
        <f t="shared" si="25"/>
        <v>0.10009745170408194</v>
      </c>
      <c r="N79" s="30">
        <f t="shared" si="25"/>
        <v>0.10001548589176823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.7874015748031497" right="0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58">
      <selection activeCell="J75" sqref="J75"/>
    </sheetView>
  </sheetViews>
  <sheetFormatPr defaultColWidth="9.140625" defaultRowHeight="12.75"/>
  <cols>
    <col min="1" max="1" width="42.00390625" style="0" customWidth="1"/>
    <col min="2" max="9" width="6.8515625" style="0" customWidth="1"/>
    <col min="10" max="12" width="7.0039062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47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2423790</v>
      </c>
      <c r="C8" s="19">
        <f>C9+C10+C11+C12</f>
        <v>2417838</v>
      </c>
      <c r="D8" s="19">
        <f>D9+D10+D11+D12</f>
        <v>2563950</v>
      </c>
      <c r="E8" s="19">
        <f>E9+E10+E11+E12</f>
        <v>2308200</v>
      </c>
      <c r="F8" s="19">
        <f>F9+F10+F11+F12</f>
        <v>2200140</v>
      </c>
      <c r="G8" s="19">
        <f aca="true" t="shared" si="0" ref="G8:N8">G9+G10+G11+G12</f>
        <v>2017194</v>
      </c>
      <c r="H8" s="19">
        <f t="shared" si="0"/>
        <v>2094108</v>
      </c>
      <c r="I8" s="19">
        <f t="shared" si="0"/>
        <v>2183046</v>
      </c>
      <c r="J8" s="19">
        <f t="shared" si="0"/>
        <v>2154594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20362860</v>
      </c>
    </row>
    <row r="9" spans="1:14" ht="12.75">
      <c r="A9" s="13" t="s">
        <v>15</v>
      </c>
      <c r="B9" s="31">
        <v>2423790</v>
      </c>
      <c r="C9" s="31">
        <v>2417838</v>
      </c>
      <c r="D9" s="31">
        <v>2563950</v>
      </c>
      <c r="E9" s="31">
        <v>2308200</v>
      </c>
      <c r="F9" s="31">
        <v>2200140</v>
      </c>
      <c r="G9" s="47">
        <v>2017194</v>
      </c>
      <c r="H9" s="31">
        <v>2094108</v>
      </c>
      <c r="I9" s="31">
        <v>2183046</v>
      </c>
      <c r="J9" s="31">
        <v>2154594</v>
      </c>
      <c r="K9" s="31"/>
      <c r="L9" s="31"/>
      <c r="M9" s="31"/>
      <c r="N9" s="21">
        <f>SUM(B9:M9)</f>
        <v>20362860</v>
      </c>
    </row>
    <row r="10" spans="1:14" ht="12.75">
      <c r="A10" s="13" t="s">
        <v>16</v>
      </c>
      <c r="B10" s="48"/>
      <c r="C10" s="48"/>
      <c r="D10" s="48"/>
      <c r="E10" s="48"/>
      <c r="F10" s="48"/>
      <c r="G10" s="49"/>
      <c r="H10" s="48"/>
      <c r="I10" s="48"/>
      <c r="J10" s="48"/>
      <c r="K10" s="48"/>
      <c r="L10" s="48"/>
      <c r="M10" s="48"/>
      <c r="N10" s="21">
        <f>SUM(B10:M10)</f>
        <v>0</v>
      </c>
    </row>
    <row r="11" spans="1:14" ht="12.75">
      <c r="A11" s="13" t="s">
        <v>17</v>
      </c>
      <c r="B11" s="31"/>
      <c r="C11" s="31"/>
      <c r="D11" s="31"/>
      <c r="E11" s="31"/>
      <c r="F11" s="31"/>
      <c r="G11" s="47"/>
      <c r="H11" s="31"/>
      <c r="I11" s="31"/>
      <c r="J11" s="31"/>
      <c r="K11" s="31"/>
      <c r="L11" s="31"/>
      <c r="M11" s="31"/>
      <c r="N11" s="21">
        <f>SUM(B11:M11)</f>
        <v>0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1682857</v>
      </c>
      <c r="C13" s="22">
        <f>C14+C15+C17+C16</f>
        <v>1669012</v>
      </c>
      <c r="D13" s="22">
        <f>D14+D15+D17+D16</f>
        <v>1529408</v>
      </c>
      <c r="E13" s="22">
        <f>E14+E15+E17+E16</f>
        <v>1180944</v>
      </c>
      <c r="F13" s="22">
        <f>F14+F15+F17+F16</f>
        <v>1163462</v>
      </c>
      <c r="G13" s="22">
        <f aca="true" t="shared" si="1" ref="G13:N13">G14+G15+G17+G16</f>
        <v>1066002</v>
      </c>
      <c r="H13" s="22">
        <f t="shared" si="1"/>
        <v>982355</v>
      </c>
      <c r="I13" s="22">
        <f t="shared" si="1"/>
        <v>1070239</v>
      </c>
      <c r="J13" s="22">
        <f t="shared" si="1"/>
        <v>1250698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11594977</v>
      </c>
    </row>
    <row r="14" spans="1:14" ht="12.75">
      <c r="A14" s="13" t="s">
        <v>15</v>
      </c>
      <c r="B14" s="21">
        <v>979563</v>
      </c>
      <c r="C14" s="21">
        <v>947623</v>
      </c>
      <c r="D14" s="21">
        <v>898928</v>
      </c>
      <c r="E14" s="21">
        <v>745329</v>
      </c>
      <c r="F14" s="21">
        <v>770130</v>
      </c>
      <c r="G14" s="21">
        <v>680374</v>
      </c>
      <c r="H14" s="21">
        <v>624128</v>
      </c>
      <c r="I14" s="21">
        <v>647639</v>
      </c>
      <c r="J14" s="21">
        <v>804058</v>
      </c>
      <c r="K14" s="21"/>
      <c r="L14" s="21"/>
      <c r="M14" s="21"/>
      <c r="N14" s="21">
        <f>SUM(B14:M14)</f>
        <v>7097772</v>
      </c>
    </row>
    <row r="15" spans="1:14" ht="12.75">
      <c r="A15" s="13" t="s">
        <v>16</v>
      </c>
      <c r="B15" s="21">
        <v>703294</v>
      </c>
      <c r="C15" s="21">
        <v>721389</v>
      </c>
      <c r="D15" s="21">
        <v>630480</v>
      </c>
      <c r="E15" s="21">
        <v>435615</v>
      </c>
      <c r="F15" s="21">
        <v>393332</v>
      </c>
      <c r="G15" s="21">
        <v>385628</v>
      </c>
      <c r="H15" s="21">
        <v>358227</v>
      </c>
      <c r="I15" s="21">
        <v>422600</v>
      </c>
      <c r="J15" s="21">
        <v>446640</v>
      </c>
      <c r="K15" s="21"/>
      <c r="L15" s="21"/>
      <c r="M15" s="21"/>
      <c r="N15" s="21">
        <f>SUM(B15:M15)</f>
        <v>4497205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22">
        <f>B24+B29</f>
        <v>0</v>
      </c>
      <c r="C23" s="22">
        <f>C24+C29</f>
        <v>0</v>
      </c>
      <c r="D23" s="22">
        <f>D24+D29</f>
        <v>0</v>
      </c>
      <c r="E23" s="22">
        <f>E24+E29</f>
        <v>0</v>
      </c>
      <c r="F23" s="22">
        <f>F24+F29</f>
        <v>0</v>
      </c>
      <c r="G23" s="22">
        <f aca="true" t="shared" si="3" ref="G23:N23">G24+G29</f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</row>
    <row r="24" spans="1:14" ht="12.75">
      <c r="A24" s="14" t="s">
        <v>20</v>
      </c>
      <c r="B24" s="23">
        <f>B25+B26+B28+B27</f>
        <v>0</v>
      </c>
      <c r="C24" s="23">
        <f>C25+C26+C28+C27</f>
        <v>0</v>
      </c>
      <c r="D24" s="23">
        <f>D25+D26+D28+D27</f>
        <v>0</v>
      </c>
      <c r="E24" s="23">
        <f>E25+E26+E28+E27</f>
        <v>0</v>
      </c>
      <c r="F24" s="23">
        <f>F25+F26+F28+F27</f>
        <v>0</v>
      </c>
      <c r="G24" s="23">
        <f aca="true" t="shared" si="4" ref="G24:N24">G25+G26+G28+G27</f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</row>
    <row r="25" spans="1:14" ht="12.75">
      <c r="A25" s="1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ht="12.75">
      <c r="A27" s="13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5"/>
        <v>0</v>
      </c>
    </row>
    <row r="28" spans="1:14" ht="12.75">
      <c r="A28" s="13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5"/>
        <v>0</v>
      </c>
    </row>
    <row r="29" spans="1:14" ht="12.75">
      <c r="A29" s="14" t="s">
        <v>21</v>
      </c>
      <c r="B29" s="23">
        <f>B30+B31+B33+B32</f>
        <v>0</v>
      </c>
      <c r="C29" s="23">
        <f>C30+C31+C33+C32</f>
        <v>0</v>
      </c>
      <c r="D29" s="23">
        <f>D30+D31+D33+D32</f>
        <v>0</v>
      </c>
      <c r="E29" s="23">
        <f>E30+E31+E33+E32</f>
        <v>0</v>
      </c>
      <c r="F29" s="23">
        <f>F30+F31+F33+F32</f>
        <v>0</v>
      </c>
      <c r="G29" s="23">
        <f aca="true" t="shared" si="6" ref="G29:N29">G30+G31+G33+G32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ht="12.75">
      <c r="A32" s="13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5"/>
        <v>0</v>
      </c>
    </row>
    <row r="33" spans="1:14" ht="12.75">
      <c r="A33" s="13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5"/>
        <v>0</v>
      </c>
    </row>
    <row r="34" spans="1:14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22">
        <f>B40+B44</f>
        <v>0</v>
      </c>
      <c r="C39" s="22">
        <f>C40+C44</f>
        <v>0</v>
      </c>
      <c r="D39" s="22">
        <f>D40+D44</f>
        <v>0</v>
      </c>
      <c r="E39" s="22">
        <f>E40+E44</f>
        <v>0</v>
      </c>
      <c r="F39" s="22">
        <f>F40+F44</f>
        <v>0</v>
      </c>
      <c r="G39" s="22">
        <f aca="true" t="shared" si="8" ref="G39:N39">G40+G44</f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spans="1:14" ht="12.75">
      <c r="A40" s="14" t="s">
        <v>22</v>
      </c>
      <c r="B40" s="24">
        <f>B41+B42+B43</f>
        <v>0</v>
      </c>
      <c r="C40" s="24">
        <f>C41+C42+C43</f>
        <v>0</v>
      </c>
      <c r="D40" s="24">
        <f>D41+D42+D43</f>
        <v>0</v>
      </c>
      <c r="E40" s="24">
        <f>E41+E42+E43</f>
        <v>0</v>
      </c>
      <c r="F40" s="24">
        <f>F41+F42+F43</f>
        <v>0</v>
      </c>
      <c r="G40" s="24">
        <f aca="true" t="shared" si="9" ref="G40:N40">G41+G42+G43</f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</row>
    <row r="41" spans="1:14" ht="12.75">
      <c r="A41" s="13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aca="true" t="shared" si="10" ref="N41:N47">SUM(B41:M41)</f>
        <v>0</v>
      </c>
    </row>
    <row r="42" spans="1:14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ht="12.75">
      <c r="A43" s="13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0"/>
        <v>0</v>
      </c>
    </row>
    <row r="44" spans="1:14" ht="12.75">
      <c r="A44" s="14" t="s">
        <v>26</v>
      </c>
      <c r="B44" s="24">
        <f>B45+B46+B47</f>
        <v>0</v>
      </c>
      <c r="C44" s="24">
        <f>C45+C46+C47</f>
        <v>0</v>
      </c>
      <c r="D44" s="24">
        <f>D45+D46+D47</f>
        <v>0</v>
      </c>
      <c r="E44" s="24">
        <f>E45+E46+E47</f>
        <v>0</v>
      </c>
      <c r="F44" s="24">
        <f>F45+F46+F47</f>
        <v>0</v>
      </c>
      <c r="G44" s="24">
        <f aca="true" t="shared" si="11" ref="G44:N44">G45+G46+G47</f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25">
        <f>B49+B59</f>
        <v>0</v>
      </c>
      <c r="C48" s="25">
        <f>C49+C59</f>
        <v>0</v>
      </c>
      <c r="D48" s="25">
        <f>D49+D59</f>
        <v>0</v>
      </c>
      <c r="E48" s="25">
        <f>E49+E59</f>
        <v>0</v>
      </c>
      <c r="F48" s="25">
        <f>F49+F59</f>
        <v>0</v>
      </c>
      <c r="G48" s="25">
        <f aca="true" t="shared" si="12" ref="G48:N48">G49+G59</f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</row>
    <row r="49" spans="1:14" ht="12.75">
      <c r="A49" s="14" t="s">
        <v>27</v>
      </c>
      <c r="B49" s="24">
        <f>B50+B51+B52+B53+B54</f>
        <v>0</v>
      </c>
      <c r="C49" s="24">
        <f>C50+C51+C52+C53+C54</f>
        <v>0</v>
      </c>
      <c r="D49" s="24">
        <f>D50+D51+D52+D53+D54</f>
        <v>0</v>
      </c>
      <c r="E49" s="24">
        <f>E50+E51+E52+E53+E54</f>
        <v>0</v>
      </c>
      <c r="F49" s="24">
        <f>F50+F51+F52+F53+F54</f>
        <v>0</v>
      </c>
      <c r="G49" s="24">
        <f aca="true" t="shared" si="13" ref="G49:N49">G50+G51+G52+G53+G54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24">
        <f t="shared" si="13"/>
        <v>0</v>
      </c>
      <c r="M49" s="24">
        <f t="shared" si="13"/>
        <v>0</v>
      </c>
      <c r="N49" s="24">
        <f t="shared" si="13"/>
        <v>0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ht="12.75">
      <c r="A54" s="13" t="s">
        <v>46</v>
      </c>
      <c r="B54" s="21">
        <f>B55+B56+B57+B58</f>
        <v>0</v>
      </c>
      <c r="C54" s="21">
        <f aca="true" t="shared" si="15" ref="C54:M54">C55+C56+C57+C58</f>
        <v>0</v>
      </c>
      <c r="D54" s="21">
        <f t="shared" si="15"/>
        <v>0</v>
      </c>
      <c r="E54" s="21">
        <f t="shared" si="15"/>
        <v>0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21">
        <f t="shared" si="15"/>
        <v>0</v>
      </c>
      <c r="M54" s="21">
        <f t="shared" si="15"/>
        <v>0</v>
      </c>
      <c r="N54" s="21">
        <f t="shared" si="14"/>
        <v>0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4"/>
        <v>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>D60+D61+D62</f>
        <v>0</v>
      </c>
      <c r="E59" s="24">
        <f>E60+E61+E62</f>
        <v>0</v>
      </c>
      <c r="F59" s="24">
        <f>F60+F61+F62</f>
        <v>0</v>
      </c>
      <c r="G59" s="24">
        <f aca="true" t="shared" si="16" ref="G59:N59">G60+G61+G62</f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3">
        <f>B69++B70+B71+B72</f>
        <v>4106647</v>
      </c>
      <c r="C68" s="33">
        <f>C69++C70+C71+C72</f>
        <v>4086850</v>
      </c>
      <c r="D68" s="39">
        <f>D69++D70+D71+D72</f>
        <v>4093358</v>
      </c>
      <c r="E68" s="39">
        <f>E69++E70+E71+E72</f>
        <v>3489144</v>
      </c>
      <c r="F68" s="39">
        <f>F69++F70+F71+F72</f>
        <v>3363602</v>
      </c>
      <c r="G68" s="39">
        <f aca="true" t="shared" si="17" ref="G68:N68">G69++G70+G71+G72</f>
        <v>3083196</v>
      </c>
      <c r="H68" s="39">
        <f t="shared" si="17"/>
        <v>3076463</v>
      </c>
      <c r="I68" s="39">
        <f t="shared" si="17"/>
        <v>3253285</v>
      </c>
      <c r="J68" s="39">
        <f>J69++J70+J71+J72</f>
        <v>3405292</v>
      </c>
      <c r="K68" s="39">
        <f>K69++K70+K71+K72</f>
        <v>0</v>
      </c>
      <c r="L68" s="39">
        <f>L69++L70+L71+L72</f>
        <v>0</v>
      </c>
      <c r="M68" s="39">
        <f>M69++M70+M71+M72</f>
        <v>0</v>
      </c>
      <c r="N68" s="26">
        <f t="shared" si="17"/>
        <v>31957837</v>
      </c>
    </row>
    <row r="69" spans="1:14" ht="12.75">
      <c r="A69" s="13" t="s">
        <v>15</v>
      </c>
      <c r="B69" s="57">
        <f>B9+B14+B19+B25+B30+B35</f>
        <v>3403353</v>
      </c>
      <c r="C69" s="57">
        <f aca="true" t="shared" si="18" ref="C69:M69">C9+C14+C19+C25+C30+C35</f>
        <v>3365461</v>
      </c>
      <c r="D69" s="57">
        <f t="shared" si="18"/>
        <v>3462878</v>
      </c>
      <c r="E69" s="57">
        <f t="shared" si="18"/>
        <v>3053529</v>
      </c>
      <c r="F69" s="57">
        <f t="shared" si="18"/>
        <v>2970270</v>
      </c>
      <c r="G69" s="57">
        <f t="shared" si="18"/>
        <v>2697568</v>
      </c>
      <c r="H69" s="57">
        <f t="shared" si="18"/>
        <v>2718236</v>
      </c>
      <c r="I69" s="57">
        <f t="shared" si="18"/>
        <v>2830685</v>
      </c>
      <c r="J69" s="57">
        <f t="shared" si="18"/>
        <v>2958652</v>
      </c>
      <c r="K69" s="57">
        <f t="shared" si="18"/>
        <v>0</v>
      </c>
      <c r="L69" s="57">
        <f t="shared" si="18"/>
        <v>0</v>
      </c>
      <c r="M69" s="57">
        <f t="shared" si="18"/>
        <v>0</v>
      </c>
      <c r="N69" s="57">
        <f aca="true" t="shared" si="19" ref="N69:N77">SUM(B69:M69)</f>
        <v>27460632</v>
      </c>
    </row>
    <row r="70" spans="1:14" ht="12.75">
      <c r="A70" s="13" t="s">
        <v>16</v>
      </c>
      <c r="B70" s="57">
        <f>B10+B15+B20+B26+B31+B36</f>
        <v>703294</v>
      </c>
      <c r="C70" s="57">
        <f aca="true" t="shared" si="20" ref="C70:M70">C10+C15+C20+C26+C31+C36</f>
        <v>721389</v>
      </c>
      <c r="D70" s="57">
        <f t="shared" si="20"/>
        <v>630480</v>
      </c>
      <c r="E70" s="57">
        <f t="shared" si="20"/>
        <v>435615</v>
      </c>
      <c r="F70" s="57">
        <f t="shared" si="20"/>
        <v>393332</v>
      </c>
      <c r="G70" s="57">
        <f t="shared" si="20"/>
        <v>385628</v>
      </c>
      <c r="H70" s="57">
        <f t="shared" si="20"/>
        <v>358227</v>
      </c>
      <c r="I70" s="57">
        <f t="shared" si="20"/>
        <v>422600</v>
      </c>
      <c r="J70" s="57">
        <f t="shared" si="20"/>
        <v>446640</v>
      </c>
      <c r="K70" s="57">
        <f t="shared" si="20"/>
        <v>0</v>
      </c>
      <c r="L70" s="57">
        <f t="shared" si="20"/>
        <v>0</v>
      </c>
      <c r="M70" s="57">
        <f t="shared" si="20"/>
        <v>0</v>
      </c>
      <c r="N70" s="57">
        <f t="shared" si="19"/>
        <v>4497205</v>
      </c>
    </row>
    <row r="71" spans="1:14" ht="12.75">
      <c r="A71" s="13" t="s">
        <v>17</v>
      </c>
      <c r="B71" s="57">
        <f>B11+B16+B21+B27+B32+B37</f>
        <v>0</v>
      </c>
      <c r="C71" s="57">
        <f aca="true" t="shared" si="21" ref="C71:M71">C11+C16+C21+C27+C32+C37</f>
        <v>0</v>
      </c>
      <c r="D71" s="57">
        <f t="shared" si="21"/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19"/>
        <v>0</v>
      </c>
    </row>
    <row r="72" spans="1:14" ht="12.75">
      <c r="A72" s="13" t="s">
        <v>18</v>
      </c>
      <c r="B72" s="57">
        <f>B12+B17+B22+B28+B33+B38+B39+B48+B65+B66+B67</f>
        <v>0</v>
      </c>
      <c r="C72" s="57">
        <f aca="true" t="shared" si="22" ref="C72:M72">C12+C17+C22+C28+C33+C38+C39+C48+C65+C66+C67</f>
        <v>0</v>
      </c>
      <c r="D72" s="57">
        <f t="shared" si="22"/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19"/>
        <v>0</v>
      </c>
    </row>
    <row r="73" spans="1:14" ht="12.75">
      <c r="A73" s="12" t="s">
        <v>45</v>
      </c>
      <c r="B73" s="32">
        <f>B74+B75+B76+B77</f>
        <v>4336826</v>
      </c>
      <c r="C73" s="32">
        <f>C74+C75+C76+C77</f>
        <v>4311481</v>
      </c>
      <c r="D73" s="42">
        <f>D74+D75+D76+D77</f>
        <v>4312431</v>
      </c>
      <c r="E73" s="42">
        <f>E74+E75+E76+E77</f>
        <v>3654902</v>
      </c>
      <c r="F73" s="42">
        <f>F74+F75+F76+F77</f>
        <v>3508401</v>
      </c>
      <c r="G73" s="42">
        <f aca="true" t="shared" si="23" ref="G73:M73">G74+G75+G76+G77</f>
        <v>3197559</v>
      </c>
      <c r="H73" s="42">
        <f t="shared" si="23"/>
        <v>3188086</v>
      </c>
      <c r="I73" s="42">
        <f t="shared" si="23"/>
        <v>3381425</v>
      </c>
      <c r="J73" s="42">
        <f t="shared" si="23"/>
        <v>3574043</v>
      </c>
      <c r="K73" s="42">
        <f t="shared" si="23"/>
        <v>0</v>
      </c>
      <c r="L73" s="42">
        <f t="shared" si="23"/>
        <v>0</v>
      </c>
      <c r="M73" s="42">
        <f t="shared" si="23"/>
        <v>0</v>
      </c>
      <c r="N73" s="27">
        <f>N74++N75+N76+N77</f>
        <v>33465154</v>
      </c>
    </row>
    <row r="74" spans="1:14" ht="12.75">
      <c r="A74" s="13" t="s">
        <v>15</v>
      </c>
      <c r="B74" s="57">
        <v>4336826</v>
      </c>
      <c r="C74" s="57">
        <v>4311481</v>
      </c>
      <c r="D74" s="57">
        <v>4312431</v>
      </c>
      <c r="E74" s="57">
        <v>3654902</v>
      </c>
      <c r="F74" s="57">
        <v>3508401</v>
      </c>
      <c r="G74" s="57">
        <v>3197559</v>
      </c>
      <c r="H74" s="57">
        <v>3188086</v>
      </c>
      <c r="I74" s="57">
        <v>3381425</v>
      </c>
      <c r="J74" s="57">
        <v>3574043</v>
      </c>
      <c r="K74" s="57"/>
      <c r="L74" s="57"/>
      <c r="M74" s="57"/>
      <c r="N74" s="57">
        <f t="shared" si="19"/>
        <v>33465154</v>
      </c>
    </row>
    <row r="75" spans="1:14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19"/>
        <v>0</v>
      </c>
    </row>
    <row r="76" spans="1:14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>
        <f t="shared" si="19"/>
        <v>0</v>
      </c>
    </row>
    <row r="77" spans="1:14" ht="12.75">
      <c r="A77" s="13" t="s">
        <v>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>
        <f t="shared" si="19"/>
        <v>0</v>
      </c>
    </row>
    <row r="78" spans="1:14" ht="12.75">
      <c r="A78" s="15" t="s">
        <v>40</v>
      </c>
      <c r="B78" s="28">
        <f>B73-B68</f>
        <v>230179</v>
      </c>
      <c r="C78" s="28">
        <f>C73-C68</f>
        <v>224631</v>
      </c>
      <c r="D78" s="28">
        <f>D73-D68</f>
        <v>219073</v>
      </c>
      <c r="E78" s="28">
        <f>E73-E68</f>
        <v>165758</v>
      </c>
      <c r="F78" s="28">
        <f>F73-F68</f>
        <v>144799</v>
      </c>
      <c r="G78" s="28">
        <f aca="true" t="shared" si="24" ref="G78:M78">G73-G68</f>
        <v>114363</v>
      </c>
      <c r="H78" s="28">
        <f t="shared" si="24"/>
        <v>111623</v>
      </c>
      <c r="I78" s="28">
        <f t="shared" si="24"/>
        <v>128140</v>
      </c>
      <c r="J78" s="28">
        <f t="shared" si="24"/>
        <v>168751</v>
      </c>
      <c r="K78" s="28">
        <f t="shared" si="24"/>
        <v>0</v>
      </c>
      <c r="L78" s="28">
        <f t="shared" si="24"/>
        <v>0</v>
      </c>
      <c r="M78" s="28">
        <f t="shared" si="24"/>
        <v>0</v>
      </c>
      <c r="N78" s="28">
        <f>N73-N68</f>
        <v>1507317</v>
      </c>
    </row>
    <row r="79" spans="1:14" ht="12.75">
      <c r="A79" s="15" t="s">
        <v>41</v>
      </c>
      <c r="B79" s="52">
        <f>B78/B73*100</f>
        <v>5.307545195495508</v>
      </c>
      <c r="C79" s="52">
        <f>C78/C73*100</f>
        <v>5.210065868317638</v>
      </c>
      <c r="D79" s="52">
        <f>D78/D73*100</f>
        <v>5.080034903746865</v>
      </c>
      <c r="E79" s="52">
        <f>E78/E73*100</f>
        <v>4.5352242002658345</v>
      </c>
      <c r="F79" s="52">
        <f>F78/F73*100</f>
        <v>4.127207807773399</v>
      </c>
      <c r="G79" s="52">
        <f aca="true" t="shared" si="25" ref="G79:N79">G78/G73*100</f>
        <v>3.5765720038316724</v>
      </c>
      <c r="H79" s="52">
        <f t="shared" si="25"/>
        <v>3.501254357630252</v>
      </c>
      <c r="I79" s="30">
        <f t="shared" si="25"/>
        <v>3.789526604907694</v>
      </c>
      <c r="J79" s="30">
        <f t="shared" si="25"/>
        <v>4.721571620710774</v>
      </c>
      <c r="K79" s="30" t="e">
        <f t="shared" si="25"/>
        <v>#DIV/0!</v>
      </c>
      <c r="L79" s="30" t="e">
        <f t="shared" si="25"/>
        <v>#DIV/0!</v>
      </c>
      <c r="M79" s="30" t="e">
        <f t="shared" si="25"/>
        <v>#DIV/0!</v>
      </c>
      <c r="N79" s="30">
        <f t="shared" si="25"/>
        <v>4.5041388424508675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.7874015748031497" right="0" top="0.7874015748031497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58">
      <selection activeCell="M75" sqref="M75"/>
    </sheetView>
  </sheetViews>
  <sheetFormatPr defaultColWidth="9.140625" defaultRowHeight="12.75"/>
  <cols>
    <col min="1" max="1" width="42.57421875" style="0" customWidth="1"/>
    <col min="2" max="4" width="6.7109375" style="0" customWidth="1"/>
    <col min="5" max="5" width="7.57421875" style="0" customWidth="1"/>
    <col min="6" max="10" width="6.7109375" style="0" customWidth="1"/>
    <col min="11" max="12" width="7.5742187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48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1085967</v>
      </c>
      <c r="C8" s="19">
        <f aca="true" t="shared" si="0" ref="C8:N8">C9+C10+C11+C12</f>
        <v>1124448</v>
      </c>
      <c r="D8" s="19">
        <f t="shared" si="0"/>
        <v>1094049</v>
      </c>
      <c r="E8" s="19">
        <f t="shared" si="0"/>
        <v>901881</v>
      </c>
      <c r="F8" s="19">
        <f t="shared" si="0"/>
        <v>792182</v>
      </c>
      <c r="G8" s="19">
        <f t="shared" si="0"/>
        <v>748356</v>
      </c>
      <c r="H8" s="19">
        <f t="shared" si="0"/>
        <v>766354</v>
      </c>
      <c r="I8" s="19">
        <f t="shared" si="0"/>
        <v>790375</v>
      </c>
      <c r="J8" s="19">
        <f t="shared" si="0"/>
        <v>794465</v>
      </c>
      <c r="K8" s="19">
        <f t="shared" si="0"/>
        <v>944381</v>
      </c>
      <c r="L8" s="19">
        <f t="shared" si="0"/>
        <v>887469</v>
      </c>
      <c r="M8" s="19">
        <f t="shared" si="0"/>
        <v>1098098</v>
      </c>
      <c r="N8" s="19">
        <f t="shared" si="0"/>
        <v>11028025</v>
      </c>
    </row>
    <row r="9" spans="1:14" s="53" customFormat="1" ht="12.75">
      <c r="A9" s="13" t="s">
        <v>15</v>
      </c>
      <c r="B9" s="43">
        <v>1085967</v>
      </c>
      <c r="C9" s="31">
        <v>1124448</v>
      </c>
      <c r="D9" s="31">
        <v>1094049</v>
      </c>
      <c r="E9" s="31">
        <v>901881</v>
      </c>
      <c r="F9" s="31">
        <v>792182</v>
      </c>
      <c r="G9" s="47">
        <v>748356</v>
      </c>
      <c r="H9" s="31">
        <v>766354</v>
      </c>
      <c r="I9" s="31">
        <v>790375</v>
      </c>
      <c r="J9" s="31">
        <v>794465</v>
      </c>
      <c r="K9" s="31">
        <v>944381</v>
      </c>
      <c r="L9" s="31">
        <v>887469</v>
      </c>
      <c r="M9" s="31">
        <v>1098098</v>
      </c>
      <c r="N9" s="21">
        <f>SUM(B9:M9)</f>
        <v>11028025</v>
      </c>
    </row>
    <row r="10" spans="1:14" ht="12.75">
      <c r="A10" s="13" t="s">
        <v>16</v>
      </c>
      <c r="B10" s="20"/>
      <c r="C10" s="20"/>
      <c r="D10" s="20"/>
      <c r="E10" s="20"/>
      <c r="F10" s="20"/>
      <c r="G10" s="29"/>
      <c r="H10" s="20"/>
      <c r="I10" s="20"/>
      <c r="J10" s="20"/>
      <c r="K10" s="20"/>
      <c r="L10" s="20"/>
      <c r="M10" s="20"/>
      <c r="N10" s="21">
        <f>SUM(B10:M10)</f>
        <v>0</v>
      </c>
    </row>
    <row r="11" spans="1:14" ht="12.75">
      <c r="A11" s="13" t="s">
        <v>17</v>
      </c>
      <c r="B11" s="20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374100</v>
      </c>
      <c r="C13" s="22">
        <f>C14+C15+C17+C16</f>
        <v>403086</v>
      </c>
      <c r="D13" s="22">
        <f>D14+D15+D17+D16</f>
        <v>472968</v>
      </c>
      <c r="E13" s="22">
        <f>E14+E15+E17+E16</f>
        <v>463878</v>
      </c>
      <c r="F13" s="22">
        <f>F14+F15+F17+F16</f>
        <v>455491</v>
      </c>
      <c r="G13" s="22">
        <f aca="true" t="shared" si="1" ref="G13:N13">G14+G15+G17+G16</f>
        <v>444317</v>
      </c>
      <c r="H13" s="22">
        <f t="shared" si="1"/>
        <v>145040</v>
      </c>
      <c r="I13" s="22">
        <f t="shared" si="1"/>
        <v>344838</v>
      </c>
      <c r="J13" s="22">
        <f t="shared" si="1"/>
        <v>403955</v>
      </c>
      <c r="K13" s="22">
        <f t="shared" si="1"/>
        <v>475478</v>
      </c>
      <c r="L13" s="22">
        <f t="shared" si="1"/>
        <v>432901</v>
      </c>
      <c r="M13" s="22">
        <f t="shared" si="1"/>
        <v>393576</v>
      </c>
      <c r="N13" s="22">
        <f t="shared" si="1"/>
        <v>4809628</v>
      </c>
    </row>
    <row r="14" spans="1:14" ht="12.75">
      <c r="A14" s="13" t="s">
        <v>15</v>
      </c>
      <c r="B14" s="21">
        <v>374100</v>
      </c>
      <c r="C14" s="21">
        <v>403086</v>
      </c>
      <c r="D14" s="21">
        <v>472968</v>
      </c>
      <c r="E14" s="21">
        <v>463878</v>
      </c>
      <c r="F14" s="21">
        <v>455491</v>
      </c>
      <c r="G14" s="21">
        <v>444317</v>
      </c>
      <c r="H14" s="21">
        <v>145040</v>
      </c>
      <c r="I14" s="21">
        <v>344838</v>
      </c>
      <c r="J14" s="21">
        <v>403955</v>
      </c>
      <c r="K14" s="21">
        <v>475478</v>
      </c>
      <c r="L14" s="21">
        <v>432901</v>
      </c>
      <c r="M14" s="21">
        <v>393576</v>
      </c>
      <c r="N14" s="21">
        <f>SUM(B14:M14)</f>
        <v>4809628</v>
      </c>
    </row>
    <row r="15" spans="1:14" ht="12.75">
      <c r="A15" s="13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>SUM(B15:M15)</f>
        <v>0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22">
        <f>B24+B29</f>
        <v>0</v>
      </c>
      <c r="C23" s="22">
        <f>C24+C29</f>
        <v>0</v>
      </c>
      <c r="D23" s="22">
        <f>D24+D29</f>
        <v>0</v>
      </c>
      <c r="E23" s="22">
        <f>E24+E29</f>
        <v>0</v>
      </c>
      <c r="F23" s="22">
        <f>F24+F29</f>
        <v>0</v>
      </c>
      <c r="G23" s="22">
        <f aca="true" t="shared" si="3" ref="G23:N23">G24+G29</f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</row>
    <row r="24" spans="1:14" ht="12.75">
      <c r="A24" s="14" t="s">
        <v>20</v>
      </c>
      <c r="B24" s="23">
        <f>B25+B26+B28+B27</f>
        <v>0</v>
      </c>
      <c r="C24" s="23">
        <f>C25+C26+C28+C27</f>
        <v>0</v>
      </c>
      <c r="D24" s="23">
        <f>D25+D26+D28+D27</f>
        <v>0</v>
      </c>
      <c r="E24" s="23">
        <f>E25+E26+E28+E27</f>
        <v>0</v>
      </c>
      <c r="F24" s="23">
        <f>F25+F26+F28+F27</f>
        <v>0</v>
      </c>
      <c r="G24" s="23">
        <f aca="true" t="shared" si="4" ref="G24:N24">G25+G26+G28+G27</f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</row>
    <row r="25" spans="1:14" ht="12.75">
      <c r="A25" s="1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ht="12.75">
      <c r="A27" s="13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5"/>
        <v>0</v>
      </c>
    </row>
    <row r="28" spans="1:14" ht="12.75">
      <c r="A28" s="13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5"/>
        <v>0</v>
      </c>
    </row>
    <row r="29" spans="1:14" ht="12.75">
      <c r="A29" s="14" t="s">
        <v>21</v>
      </c>
      <c r="B29" s="23">
        <f>B30+B31+B33+B32</f>
        <v>0</v>
      </c>
      <c r="C29" s="23">
        <f>C30+C31+C33+C32</f>
        <v>0</v>
      </c>
      <c r="D29" s="23">
        <f>D30+D31+D33+D32</f>
        <v>0</v>
      </c>
      <c r="E29" s="23">
        <f>E30+E31+E33+E32</f>
        <v>0</v>
      </c>
      <c r="F29" s="23">
        <f>F30+F31+F33+F32</f>
        <v>0</v>
      </c>
      <c r="G29" s="23">
        <f aca="true" t="shared" si="6" ref="G29:N29">G30+G31+G33+G32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ht="12.75">
      <c r="A32" s="13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5"/>
        <v>0</v>
      </c>
    </row>
    <row r="33" spans="1:14" ht="12.75">
      <c r="A33" s="13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5"/>
        <v>0</v>
      </c>
    </row>
    <row r="34" spans="1:14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22">
        <f>B40+B44</f>
        <v>0</v>
      </c>
      <c r="C39" s="22">
        <f>C40+C44</f>
        <v>0</v>
      </c>
      <c r="D39" s="22">
        <f>D40+D44</f>
        <v>0</v>
      </c>
      <c r="E39" s="22">
        <f>E40+E44</f>
        <v>0</v>
      </c>
      <c r="F39" s="22">
        <f>F40+F44</f>
        <v>0</v>
      </c>
      <c r="G39" s="22">
        <f aca="true" t="shared" si="8" ref="G39:N39">G40+G44</f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spans="1:14" ht="12.75">
      <c r="A40" s="14" t="s">
        <v>22</v>
      </c>
      <c r="B40" s="24">
        <f>B41+B42+B43</f>
        <v>0</v>
      </c>
      <c r="C40" s="24">
        <f>C41+C42+C43</f>
        <v>0</v>
      </c>
      <c r="D40" s="24">
        <f>D41+D42+D43</f>
        <v>0</v>
      </c>
      <c r="E40" s="24">
        <f>E41+E42+E43</f>
        <v>0</v>
      </c>
      <c r="F40" s="24">
        <f>F41+F42+F43</f>
        <v>0</v>
      </c>
      <c r="G40" s="24">
        <f aca="true" t="shared" si="9" ref="G40:N40">G41+G42+G43</f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</row>
    <row r="41" spans="1:14" ht="12.75">
      <c r="A41" s="13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aca="true" t="shared" si="10" ref="N41:N47">SUM(B41:M41)</f>
        <v>0</v>
      </c>
    </row>
    <row r="42" spans="1:14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ht="12.75">
      <c r="A43" s="13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0"/>
        <v>0</v>
      </c>
    </row>
    <row r="44" spans="1:14" ht="12.75">
      <c r="A44" s="14" t="s">
        <v>26</v>
      </c>
      <c r="B44" s="24">
        <f>B45+B46+B47</f>
        <v>0</v>
      </c>
      <c r="C44" s="24">
        <f>C45+C46+C47</f>
        <v>0</v>
      </c>
      <c r="D44" s="24">
        <f>D45+D46+D47</f>
        <v>0</v>
      </c>
      <c r="E44" s="24">
        <f>E45+E46+E47</f>
        <v>0</v>
      </c>
      <c r="F44" s="24">
        <f>F45+F46+F47</f>
        <v>0</v>
      </c>
      <c r="G44" s="24">
        <f aca="true" t="shared" si="11" ref="G44:N44">G45+G46+G47</f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25">
        <f>B49+B59</f>
        <v>0</v>
      </c>
      <c r="C48" s="25">
        <f>C49+C59</f>
        <v>0</v>
      </c>
      <c r="D48" s="25">
        <f>D49+D59</f>
        <v>0</v>
      </c>
      <c r="E48" s="25">
        <f>E49+E59</f>
        <v>0</v>
      </c>
      <c r="F48" s="25">
        <f>F49+F59</f>
        <v>0</v>
      </c>
      <c r="G48" s="25">
        <f aca="true" t="shared" si="12" ref="G48:N48">G49+G59</f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</row>
    <row r="49" spans="1:14" ht="12.75">
      <c r="A49" s="14" t="s">
        <v>27</v>
      </c>
      <c r="B49" s="24">
        <f>B50+B51+B52+B53+B54</f>
        <v>0</v>
      </c>
      <c r="C49" s="24">
        <f>C50+C51+C52+C53+C54</f>
        <v>0</v>
      </c>
      <c r="D49" s="24">
        <f>D50+D51+D52+D53+D54</f>
        <v>0</v>
      </c>
      <c r="E49" s="24">
        <f>E50+E51+E52+E53+E54</f>
        <v>0</v>
      </c>
      <c r="F49" s="24">
        <f>F50+F51+F52+F53+F54</f>
        <v>0</v>
      </c>
      <c r="G49" s="24">
        <f aca="true" t="shared" si="13" ref="G49:N49">G50+G51+G52+G53+G54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24">
        <f t="shared" si="13"/>
        <v>0</v>
      </c>
      <c r="M49" s="24">
        <f t="shared" si="13"/>
        <v>0</v>
      </c>
      <c r="N49" s="24">
        <f t="shared" si="13"/>
        <v>0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ht="12.75">
      <c r="A54" s="13" t="s">
        <v>46</v>
      </c>
      <c r="B54" s="21">
        <f>B55+B56+B57+B58</f>
        <v>0</v>
      </c>
      <c r="C54" s="21">
        <f aca="true" t="shared" si="15" ref="C54:M54">C55+C56+C57+C58</f>
        <v>0</v>
      </c>
      <c r="D54" s="21">
        <f t="shared" si="15"/>
        <v>0</v>
      </c>
      <c r="E54" s="21">
        <f t="shared" si="15"/>
        <v>0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21">
        <f t="shared" si="15"/>
        <v>0</v>
      </c>
      <c r="M54" s="21">
        <f t="shared" si="15"/>
        <v>0</v>
      </c>
      <c r="N54" s="21">
        <f t="shared" si="14"/>
        <v>0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4"/>
        <v>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>D60+D61+D62</f>
        <v>0</v>
      </c>
      <c r="E59" s="24">
        <f>E60+E61+E62</f>
        <v>0</v>
      </c>
      <c r="F59" s="24">
        <f>F60+F61+F62</f>
        <v>0</v>
      </c>
      <c r="G59" s="24">
        <f aca="true" t="shared" si="16" ref="G59:N59">G60+G61+G62</f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9">
        <f>B69++B70+B71+B72</f>
        <v>1460067</v>
      </c>
      <c r="C68" s="39">
        <f>C69++C70+C71+C72</f>
        <v>1527534</v>
      </c>
      <c r="D68" s="39">
        <f>D69++D70+D71+D72</f>
        <v>1567017</v>
      </c>
      <c r="E68" s="39">
        <f>E69++E70+E71+E72</f>
        <v>1365759</v>
      </c>
      <c r="F68" s="39">
        <f>F69++F70+F71+F72</f>
        <v>1247673</v>
      </c>
      <c r="G68" s="39">
        <f aca="true" t="shared" si="17" ref="G68:N68">G69++G70+G71+G72</f>
        <v>1192673</v>
      </c>
      <c r="H68" s="39">
        <f t="shared" si="17"/>
        <v>911394</v>
      </c>
      <c r="I68" s="39">
        <f t="shared" si="17"/>
        <v>1135213</v>
      </c>
      <c r="J68" s="39">
        <f>J69++J70+J71+J72</f>
        <v>1198420</v>
      </c>
      <c r="K68" s="39">
        <f>K69++K70+K71+K72</f>
        <v>1419859</v>
      </c>
      <c r="L68" s="39">
        <f>L69++L70+L71+L72</f>
        <v>1320370</v>
      </c>
      <c r="M68" s="39">
        <f>M69++M70+M71+M72</f>
        <v>1491674</v>
      </c>
      <c r="N68" s="26">
        <f t="shared" si="17"/>
        <v>15837653</v>
      </c>
    </row>
    <row r="69" spans="1:14" ht="12.75">
      <c r="A69" s="13" t="s">
        <v>15</v>
      </c>
      <c r="B69" s="57">
        <f>B9+B14+B19+B25+B30+B35</f>
        <v>1460067</v>
      </c>
      <c r="C69" s="57">
        <f aca="true" t="shared" si="18" ref="C69:M69">C9+C14+C19+C25+C30+C35</f>
        <v>1527534</v>
      </c>
      <c r="D69" s="57">
        <f t="shared" si="18"/>
        <v>1567017</v>
      </c>
      <c r="E69" s="57">
        <f t="shared" si="18"/>
        <v>1365759</v>
      </c>
      <c r="F69" s="57">
        <f t="shared" si="18"/>
        <v>1247673</v>
      </c>
      <c r="G69" s="57">
        <f t="shared" si="18"/>
        <v>1192673</v>
      </c>
      <c r="H69" s="57">
        <f t="shared" si="18"/>
        <v>911394</v>
      </c>
      <c r="I69" s="57">
        <f t="shared" si="18"/>
        <v>1135213</v>
      </c>
      <c r="J69" s="57">
        <f t="shared" si="18"/>
        <v>1198420</v>
      </c>
      <c r="K69" s="57">
        <f t="shared" si="18"/>
        <v>1419859</v>
      </c>
      <c r="L69" s="57">
        <f t="shared" si="18"/>
        <v>1320370</v>
      </c>
      <c r="M69" s="57">
        <f t="shared" si="18"/>
        <v>1491674</v>
      </c>
      <c r="N69" s="57">
        <f aca="true" t="shared" si="19" ref="N69:N77">SUM(B69:M69)</f>
        <v>15837653</v>
      </c>
    </row>
    <row r="70" spans="1:14" ht="12.75">
      <c r="A70" s="13" t="s">
        <v>16</v>
      </c>
      <c r="B70" s="57">
        <f>B10+B15+B20+B26+B31+B36</f>
        <v>0</v>
      </c>
      <c r="C70" s="57">
        <f aca="true" t="shared" si="20" ref="C70:M70">C10+C15+C20+C26+C31+C36</f>
        <v>0</v>
      </c>
      <c r="D70" s="57">
        <f t="shared" si="20"/>
        <v>0</v>
      </c>
      <c r="E70" s="57">
        <f t="shared" si="20"/>
        <v>0</v>
      </c>
      <c r="F70" s="57">
        <f t="shared" si="20"/>
        <v>0</v>
      </c>
      <c r="G70" s="57">
        <f t="shared" si="20"/>
        <v>0</v>
      </c>
      <c r="H70" s="57">
        <f t="shared" si="20"/>
        <v>0</v>
      </c>
      <c r="I70" s="57">
        <f t="shared" si="20"/>
        <v>0</v>
      </c>
      <c r="J70" s="57">
        <f t="shared" si="20"/>
        <v>0</v>
      </c>
      <c r="K70" s="57">
        <f t="shared" si="20"/>
        <v>0</v>
      </c>
      <c r="L70" s="57">
        <f t="shared" si="20"/>
        <v>0</v>
      </c>
      <c r="M70" s="57">
        <f t="shared" si="20"/>
        <v>0</v>
      </c>
      <c r="N70" s="57">
        <f t="shared" si="19"/>
        <v>0</v>
      </c>
    </row>
    <row r="71" spans="1:14" ht="12.75">
      <c r="A71" s="13" t="s">
        <v>17</v>
      </c>
      <c r="B71" s="57">
        <f>B11+B16+B21+B27+B32+B37</f>
        <v>0</v>
      </c>
      <c r="C71" s="57">
        <f aca="true" t="shared" si="21" ref="C71:M71">C11+C16+C21+C27+C32+C37</f>
        <v>0</v>
      </c>
      <c r="D71" s="57">
        <f t="shared" si="21"/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19"/>
        <v>0</v>
      </c>
    </row>
    <row r="72" spans="1:14" ht="12.75">
      <c r="A72" s="13" t="s">
        <v>18</v>
      </c>
      <c r="B72" s="57">
        <f>B12+B17+B22+B28+B33+B38+B39+B48+B65+B66+B67</f>
        <v>0</v>
      </c>
      <c r="C72" s="57">
        <f aca="true" t="shared" si="22" ref="C72:M72">C12+C17+C22+C28+C33+C38+C39+C48+C65+C66+C67</f>
        <v>0</v>
      </c>
      <c r="D72" s="57">
        <f t="shared" si="22"/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19"/>
        <v>0</v>
      </c>
    </row>
    <row r="73" spans="1:14" ht="12.75">
      <c r="A73" s="12" t="s">
        <v>45</v>
      </c>
      <c r="B73" s="42">
        <f>B74+B75+B76+B77</f>
        <v>1541613</v>
      </c>
      <c r="C73" s="42">
        <f>C74+C75+C76+C77</f>
        <v>1692685</v>
      </c>
      <c r="D73" s="42">
        <f>D74+D75+D76+D77</f>
        <v>1060720</v>
      </c>
      <c r="E73" s="42">
        <f>E74+E75+E76+E77</f>
        <v>0</v>
      </c>
      <c r="F73" s="42">
        <f>F74+F75+F76+F77</f>
        <v>1285182</v>
      </c>
      <c r="G73" s="42">
        <f aca="true" t="shared" si="23" ref="G73:M73">G74+G75+G76+G77</f>
        <v>1202795</v>
      </c>
      <c r="H73" s="42">
        <f t="shared" si="23"/>
        <v>970278</v>
      </c>
      <c r="I73" s="42">
        <f t="shared" si="23"/>
        <v>1073995</v>
      </c>
      <c r="J73" s="42">
        <f t="shared" si="23"/>
        <v>1094182</v>
      </c>
      <c r="K73" s="42">
        <f t="shared" si="23"/>
        <v>1437296</v>
      </c>
      <c r="L73" s="42">
        <f t="shared" si="23"/>
        <v>1304390</v>
      </c>
      <c r="M73" s="42">
        <f t="shared" si="23"/>
        <v>1502864</v>
      </c>
      <c r="N73" s="27">
        <f>N74++N75+N76+N77</f>
        <v>14166000</v>
      </c>
    </row>
    <row r="74" spans="1:14" ht="12.75">
      <c r="A74" s="13" t="s">
        <v>15</v>
      </c>
      <c r="B74" s="57">
        <v>1541613</v>
      </c>
      <c r="C74" s="57">
        <v>1692685</v>
      </c>
      <c r="D74" s="57">
        <v>1060720</v>
      </c>
      <c r="E74" s="57"/>
      <c r="F74" s="57">
        <v>1285182</v>
      </c>
      <c r="G74" s="57">
        <v>1202795</v>
      </c>
      <c r="H74" s="57">
        <v>970278</v>
      </c>
      <c r="I74" s="57">
        <v>1073995</v>
      </c>
      <c r="J74" s="57">
        <v>1094182</v>
      </c>
      <c r="K74" s="57">
        <v>1437296</v>
      </c>
      <c r="L74" s="57">
        <v>1304390</v>
      </c>
      <c r="M74" s="57">
        <v>1502864</v>
      </c>
      <c r="N74" s="57">
        <f t="shared" si="19"/>
        <v>14166000</v>
      </c>
    </row>
    <row r="75" spans="1:14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19"/>
        <v>0</v>
      </c>
    </row>
    <row r="76" spans="1:14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>
        <f t="shared" si="19"/>
        <v>0</v>
      </c>
    </row>
    <row r="77" spans="1:14" ht="12.75">
      <c r="A77" s="13" t="s">
        <v>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>
        <f t="shared" si="19"/>
        <v>0</v>
      </c>
    </row>
    <row r="78" spans="1:14" ht="12.75">
      <c r="A78" s="15" t="s">
        <v>40</v>
      </c>
      <c r="B78" s="28">
        <f>B73-B68</f>
        <v>81546</v>
      </c>
      <c r="C78" s="28">
        <f>C73-C68</f>
        <v>165151</v>
      </c>
      <c r="D78" s="28">
        <f>D73-D68</f>
        <v>-506297</v>
      </c>
      <c r="E78" s="28">
        <f>E73-E68</f>
        <v>-1365759</v>
      </c>
      <c r="F78" s="28">
        <f>F73-F68</f>
        <v>37509</v>
      </c>
      <c r="G78" s="28">
        <f aca="true" t="shared" si="24" ref="G78:M78">G73-G68</f>
        <v>10122</v>
      </c>
      <c r="H78" s="28">
        <f t="shared" si="24"/>
        <v>58884</v>
      </c>
      <c r="I78" s="28">
        <f t="shared" si="24"/>
        <v>-61218</v>
      </c>
      <c r="J78" s="28">
        <f t="shared" si="24"/>
        <v>-104238</v>
      </c>
      <c r="K78" s="28">
        <f t="shared" si="24"/>
        <v>17437</v>
      </c>
      <c r="L78" s="28">
        <f t="shared" si="24"/>
        <v>-15980</v>
      </c>
      <c r="M78" s="28">
        <f t="shared" si="24"/>
        <v>11190</v>
      </c>
      <c r="N78" s="28">
        <f>N73-N68</f>
        <v>-1671653</v>
      </c>
    </row>
    <row r="79" spans="1:14" ht="12.75">
      <c r="A79" s="15" t="s">
        <v>41</v>
      </c>
      <c r="B79" s="52">
        <f>B78/B73*100</f>
        <v>5.2896544074291025</v>
      </c>
      <c r="C79" s="52">
        <f>C78/C73*100</f>
        <v>9.756747416087459</v>
      </c>
      <c r="D79" s="52">
        <f>D78/D73*100</f>
        <v>-47.73144656459763</v>
      </c>
      <c r="E79" s="52" t="e">
        <f>E78/E73*100</f>
        <v>#DIV/0!</v>
      </c>
      <c r="F79" s="52">
        <f>F78/F73*100</f>
        <v>2.91857495669874</v>
      </c>
      <c r="G79" s="52">
        <f aca="true" t="shared" si="25" ref="G79:N79">G78/G73*100</f>
        <v>0.8415399132853062</v>
      </c>
      <c r="H79" s="30">
        <f t="shared" si="25"/>
        <v>6.068776165181525</v>
      </c>
      <c r="I79" s="51">
        <f t="shared" si="25"/>
        <v>-5.70002653643639</v>
      </c>
      <c r="J79" s="51">
        <f t="shared" si="25"/>
        <v>-9.526568706120187</v>
      </c>
      <c r="K79" s="30">
        <f t="shared" si="25"/>
        <v>1.2131808618405673</v>
      </c>
      <c r="L79" s="30">
        <f t="shared" si="25"/>
        <v>-1.2250937219696563</v>
      </c>
      <c r="M79" s="30">
        <f t="shared" si="25"/>
        <v>0.7445783517337563</v>
      </c>
      <c r="N79" s="30">
        <f t="shared" si="25"/>
        <v>-11.800458845122124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.7874015748031497" right="0" top="0.7874015748031497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61">
      <selection activeCell="M76" sqref="M76"/>
    </sheetView>
  </sheetViews>
  <sheetFormatPr defaultColWidth="9.140625" defaultRowHeight="12.75"/>
  <cols>
    <col min="1" max="1" width="38.28125" style="0" customWidth="1"/>
    <col min="2" max="7" width="7.00390625" style="0" customWidth="1"/>
    <col min="8" max="8" width="7.8515625" style="0" customWidth="1"/>
    <col min="9" max="9" width="7.00390625" style="0" customWidth="1"/>
    <col min="10" max="10" width="6.7109375" style="0" customWidth="1"/>
    <col min="11" max="12" width="7.2812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49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0</v>
      </c>
      <c r="C8" s="19">
        <f aca="true" t="shared" si="0" ref="C8:N8">C9+C10+C11+C12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</row>
    <row r="9" spans="1:14" ht="12.75">
      <c r="A9" s="13" t="s">
        <v>15</v>
      </c>
      <c r="B9" s="20"/>
      <c r="C9" s="20"/>
      <c r="D9" s="20"/>
      <c r="E9" s="20"/>
      <c r="F9" s="20"/>
      <c r="G9" s="29"/>
      <c r="H9" s="20"/>
      <c r="I9" s="20"/>
      <c r="J9" s="20"/>
      <c r="K9" s="20"/>
      <c r="L9" s="20"/>
      <c r="M9" s="20"/>
      <c r="N9" s="21">
        <f>SUM(B9:M9)</f>
        <v>0</v>
      </c>
    </row>
    <row r="10" spans="1:14" ht="12.75">
      <c r="A10" s="13" t="s">
        <v>16</v>
      </c>
      <c r="B10" s="20"/>
      <c r="C10" s="20"/>
      <c r="D10" s="20"/>
      <c r="E10" s="20"/>
      <c r="F10" s="20"/>
      <c r="G10" s="29"/>
      <c r="H10" s="20"/>
      <c r="I10" s="20"/>
      <c r="J10" s="20"/>
      <c r="K10" s="20"/>
      <c r="L10" s="20"/>
      <c r="M10" s="20"/>
      <c r="N10" s="21">
        <f>SUM(B10:M10)</f>
        <v>0</v>
      </c>
    </row>
    <row r="11" spans="1:14" ht="12.75">
      <c r="A11" s="13" t="s">
        <v>17</v>
      </c>
      <c r="B11" s="20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555424</v>
      </c>
      <c r="C13" s="22">
        <f>C14+C15+C17+C16</f>
        <v>616708</v>
      </c>
      <c r="D13" s="22">
        <f>D14+D15+D17+D16</f>
        <v>578902</v>
      </c>
      <c r="E13" s="22">
        <f>E14+E15+E17+E16</f>
        <v>485437</v>
      </c>
      <c r="F13" s="22">
        <f>F14+F15+F17+F16</f>
        <v>348083</v>
      </c>
      <c r="G13" s="22">
        <f aca="true" t="shared" si="1" ref="G13:N13">G14+G15+G17+G16</f>
        <v>372894</v>
      </c>
      <c r="H13" s="22">
        <f t="shared" si="1"/>
        <v>3091171</v>
      </c>
      <c r="I13" s="22">
        <f t="shared" si="1"/>
        <v>450688</v>
      </c>
      <c r="J13" s="22">
        <f t="shared" si="1"/>
        <v>481369</v>
      </c>
      <c r="K13" s="22">
        <f t="shared" si="1"/>
        <v>523263</v>
      </c>
      <c r="L13" s="22">
        <f t="shared" si="1"/>
        <v>628266</v>
      </c>
      <c r="M13" s="22">
        <f t="shared" si="1"/>
        <v>665975</v>
      </c>
      <c r="N13" s="22">
        <f t="shared" si="1"/>
        <v>8798180</v>
      </c>
    </row>
    <row r="14" spans="1:14" ht="12.75">
      <c r="A14" s="13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SUM(B14:M14)</f>
        <v>0</v>
      </c>
    </row>
    <row r="15" spans="1:14" ht="12.75">
      <c r="A15" s="13" t="s">
        <v>16</v>
      </c>
      <c r="B15" s="21">
        <v>555424</v>
      </c>
      <c r="C15" s="21">
        <v>616708</v>
      </c>
      <c r="D15" s="21">
        <v>578902</v>
      </c>
      <c r="E15" s="21">
        <v>485437</v>
      </c>
      <c r="F15" s="21">
        <v>348083</v>
      </c>
      <c r="G15" s="21">
        <v>372894</v>
      </c>
      <c r="H15" s="21">
        <v>3091171</v>
      </c>
      <c r="I15" s="21">
        <v>450688</v>
      </c>
      <c r="J15" s="21">
        <v>481369</v>
      </c>
      <c r="K15" s="21">
        <v>523263</v>
      </c>
      <c r="L15" s="21">
        <v>628266</v>
      </c>
      <c r="M15" s="21">
        <v>665975</v>
      </c>
      <c r="N15" s="21">
        <f>SUM(B15:M15)</f>
        <v>8798180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22">
        <f>B24+B29</f>
        <v>0</v>
      </c>
      <c r="C23" s="22">
        <f>C24+C29</f>
        <v>0</v>
      </c>
      <c r="D23" s="22">
        <f>D24+D29</f>
        <v>0</v>
      </c>
      <c r="E23" s="22">
        <f>E24+E29</f>
        <v>0</v>
      </c>
      <c r="F23" s="22">
        <f>F24+F29</f>
        <v>0</v>
      </c>
      <c r="G23" s="22">
        <f aca="true" t="shared" si="3" ref="G23:N23">G24+G29</f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</row>
    <row r="24" spans="1:14" ht="12.75">
      <c r="A24" s="14" t="s">
        <v>20</v>
      </c>
      <c r="B24" s="23">
        <f>B25+B26+B28+B27</f>
        <v>0</v>
      </c>
      <c r="C24" s="23">
        <f>C25+C26+C28+C27</f>
        <v>0</v>
      </c>
      <c r="D24" s="23">
        <f>D25+D26+D28+D27</f>
        <v>0</v>
      </c>
      <c r="E24" s="23">
        <f>E25+E26+E28+E27</f>
        <v>0</v>
      </c>
      <c r="F24" s="23">
        <f>F25+F26+F28+F27</f>
        <v>0</v>
      </c>
      <c r="G24" s="23">
        <f aca="true" t="shared" si="4" ref="G24:N24">G25+G26+G28+G27</f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</row>
    <row r="25" spans="1:14" ht="12.75">
      <c r="A25" s="1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ht="12.75">
      <c r="A27" s="13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5"/>
        <v>0</v>
      </c>
    </row>
    <row r="28" spans="1:14" ht="12.75">
      <c r="A28" s="13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5"/>
        <v>0</v>
      </c>
    </row>
    <row r="29" spans="1:14" ht="12.75">
      <c r="A29" s="14" t="s">
        <v>21</v>
      </c>
      <c r="B29" s="23">
        <f>B30+B31+B33+B32</f>
        <v>0</v>
      </c>
      <c r="C29" s="23">
        <f>C30+C31+C33+C32</f>
        <v>0</v>
      </c>
      <c r="D29" s="23">
        <f>D30+D31+D33+D32</f>
        <v>0</v>
      </c>
      <c r="E29" s="23">
        <f>E30+E31+E33+E32</f>
        <v>0</v>
      </c>
      <c r="F29" s="23">
        <f>F30+F31+F33+F32</f>
        <v>0</v>
      </c>
      <c r="G29" s="23">
        <f aca="true" t="shared" si="6" ref="G29:N29">G30+G31+G33+G32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ht="12.75">
      <c r="A32" s="13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5"/>
        <v>0</v>
      </c>
    </row>
    <row r="33" spans="1:14" ht="12.75">
      <c r="A33" s="13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5"/>
        <v>0</v>
      </c>
    </row>
    <row r="34" spans="1:14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22">
        <f>B40+B44</f>
        <v>0</v>
      </c>
      <c r="C39" s="22">
        <f>C40+C44</f>
        <v>0</v>
      </c>
      <c r="D39" s="22">
        <f>D40+D44</f>
        <v>0</v>
      </c>
      <c r="E39" s="22">
        <f>E40+E44</f>
        <v>0</v>
      </c>
      <c r="F39" s="22">
        <f>F40+F44</f>
        <v>0</v>
      </c>
      <c r="G39" s="22">
        <f aca="true" t="shared" si="8" ref="G39:N39">G40+G44</f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spans="1:14" ht="12.75">
      <c r="A40" s="14" t="s">
        <v>22</v>
      </c>
      <c r="B40" s="24">
        <f>B41+B42+B43</f>
        <v>0</v>
      </c>
      <c r="C40" s="24">
        <f>C41+C42+C43</f>
        <v>0</v>
      </c>
      <c r="D40" s="24">
        <f>D41+D42+D43</f>
        <v>0</v>
      </c>
      <c r="E40" s="24">
        <f>E41+E42+E43</f>
        <v>0</v>
      </c>
      <c r="F40" s="24">
        <f>F41+F42+F43</f>
        <v>0</v>
      </c>
      <c r="G40" s="24">
        <f aca="true" t="shared" si="9" ref="G40:N40">G41+G42+G43</f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</row>
    <row r="41" spans="1:14" ht="12.75">
      <c r="A41" s="13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aca="true" t="shared" si="10" ref="N41:N47">SUM(B41:M41)</f>
        <v>0</v>
      </c>
    </row>
    <row r="42" spans="1:14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ht="12.75">
      <c r="A43" s="13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0"/>
        <v>0</v>
      </c>
    </row>
    <row r="44" spans="1:14" ht="12.75">
      <c r="A44" s="14" t="s">
        <v>26</v>
      </c>
      <c r="B44" s="24">
        <f>B45+B46+B47</f>
        <v>0</v>
      </c>
      <c r="C44" s="24">
        <f>C45+C46+C47</f>
        <v>0</v>
      </c>
      <c r="D44" s="24">
        <f>D45+D46+D47</f>
        <v>0</v>
      </c>
      <c r="E44" s="24">
        <f>E45+E46+E47</f>
        <v>0</v>
      </c>
      <c r="F44" s="24">
        <f>F45+F46+F47</f>
        <v>0</v>
      </c>
      <c r="G44" s="24">
        <f aca="true" t="shared" si="11" ref="G44:N44">G45+G46+G47</f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25">
        <f>B49+B59</f>
        <v>0</v>
      </c>
      <c r="C48" s="25">
        <f>C49+C59</f>
        <v>0</v>
      </c>
      <c r="D48" s="25">
        <f>D49+D59</f>
        <v>0</v>
      </c>
      <c r="E48" s="25">
        <f>E49+E59</f>
        <v>0</v>
      </c>
      <c r="F48" s="25">
        <f>F49+F59</f>
        <v>0</v>
      </c>
      <c r="G48" s="25">
        <f aca="true" t="shared" si="12" ref="G48:N48">G49+G59</f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</row>
    <row r="49" spans="1:14" ht="12.75">
      <c r="A49" s="14" t="s">
        <v>27</v>
      </c>
      <c r="B49" s="24">
        <f>B50+B51+B52+B53+B54</f>
        <v>0</v>
      </c>
      <c r="C49" s="24">
        <f>C50+C51+C52+C53+C54</f>
        <v>0</v>
      </c>
      <c r="D49" s="24">
        <f>D50+D51+D52+D53+D54</f>
        <v>0</v>
      </c>
      <c r="E49" s="24">
        <f>E50+E51+E52+E53+E54</f>
        <v>0</v>
      </c>
      <c r="F49" s="24">
        <f>F50+F51+F52+F53+F54</f>
        <v>0</v>
      </c>
      <c r="G49" s="24">
        <f aca="true" t="shared" si="13" ref="G49:N49">G50+G51+G52+G53+G54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24">
        <f t="shared" si="13"/>
        <v>0</v>
      </c>
      <c r="M49" s="24">
        <f t="shared" si="13"/>
        <v>0</v>
      </c>
      <c r="N49" s="24">
        <f t="shared" si="13"/>
        <v>0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ht="12.75">
      <c r="A54" s="13" t="s">
        <v>46</v>
      </c>
      <c r="B54" s="21">
        <f>B55+B56+B57+B58</f>
        <v>0</v>
      </c>
      <c r="C54" s="21">
        <f aca="true" t="shared" si="15" ref="C54:M54">C55+C56+C57+C58</f>
        <v>0</v>
      </c>
      <c r="D54" s="21">
        <f t="shared" si="15"/>
        <v>0</v>
      </c>
      <c r="E54" s="21">
        <f t="shared" si="15"/>
        <v>0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21">
        <f t="shared" si="15"/>
        <v>0</v>
      </c>
      <c r="M54" s="21">
        <f t="shared" si="15"/>
        <v>0</v>
      </c>
      <c r="N54" s="21">
        <f t="shared" si="14"/>
        <v>0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4"/>
        <v>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>D60+D61+D62</f>
        <v>0</v>
      </c>
      <c r="E59" s="24">
        <f>E60+E61+E62</f>
        <v>0</v>
      </c>
      <c r="F59" s="24">
        <f>F60+F61+F62</f>
        <v>0</v>
      </c>
      <c r="G59" s="24">
        <f aca="true" t="shared" si="16" ref="G59:N59">G60+G61+G62</f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9">
        <f>B69++B70+B71+B72</f>
        <v>555424</v>
      </c>
      <c r="C68" s="39">
        <f>C69++C70+C71+C72</f>
        <v>616708</v>
      </c>
      <c r="D68" s="39">
        <f>D69++D70+D71+D72</f>
        <v>578902</v>
      </c>
      <c r="E68" s="39">
        <f>E69++E70+E71+E72</f>
        <v>485437</v>
      </c>
      <c r="F68" s="39">
        <f>F69++F70+F71+F72</f>
        <v>348083</v>
      </c>
      <c r="G68" s="39">
        <f aca="true" t="shared" si="17" ref="G68:N68">G69++G70+G71+G72</f>
        <v>372894</v>
      </c>
      <c r="H68" s="39">
        <f t="shared" si="17"/>
        <v>3091171</v>
      </c>
      <c r="I68" s="39">
        <f t="shared" si="17"/>
        <v>450688</v>
      </c>
      <c r="J68" s="39">
        <f>J69++J70+J71+J72</f>
        <v>481369</v>
      </c>
      <c r="K68" s="39">
        <f>K69++K70+K71+K72</f>
        <v>523263</v>
      </c>
      <c r="L68" s="39">
        <f>L69++L70+L71+L72</f>
        <v>628266</v>
      </c>
      <c r="M68" s="39">
        <f>M69++M70+M71+M72</f>
        <v>665975</v>
      </c>
      <c r="N68" s="26">
        <f t="shared" si="17"/>
        <v>8798180</v>
      </c>
    </row>
    <row r="69" spans="1:14" ht="12.75">
      <c r="A69" s="13" t="s">
        <v>15</v>
      </c>
      <c r="B69" s="57">
        <f>B9+B14+B19+B25+B30+B35</f>
        <v>0</v>
      </c>
      <c r="C69" s="57">
        <f aca="true" t="shared" si="18" ref="C69:M69">C9+C14+C19+C25+C30+C35</f>
        <v>0</v>
      </c>
      <c r="D69" s="57">
        <f t="shared" si="18"/>
        <v>0</v>
      </c>
      <c r="E69" s="57">
        <f t="shared" si="18"/>
        <v>0</v>
      </c>
      <c r="F69" s="57">
        <f t="shared" si="18"/>
        <v>0</v>
      </c>
      <c r="G69" s="57">
        <f t="shared" si="18"/>
        <v>0</v>
      </c>
      <c r="H69" s="57">
        <f t="shared" si="18"/>
        <v>0</v>
      </c>
      <c r="I69" s="57">
        <f t="shared" si="18"/>
        <v>0</v>
      </c>
      <c r="J69" s="57">
        <f t="shared" si="18"/>
        <v>0</v>
      </c>
      <c r="K69" s="57">
        <f t="shared" si="18"/>
        <v>0</v>
      </c>
      <c r="L69" s="57">
        <f t="shared" si="18"/>
        <v>0</v>
      </c>
      <c r="M69" s="57">
        <f t="shared" si="18"/>
        <v>0</v>
      </c>
      <c r="N69" s="57">
        <f aca="true" t="shared" si="19" ref="N69:N77">SUM(B69:M69)</f>
        <v>0</v>
      </c>
    </row>
    <row r="70" spans="1:14" ht="12.75">
      <c r="A70" s="13" t="s">
        <v>16</v>
      </c>
      <c r="B70" s="57">
        <f>B10+B15+B20+B26+B31+B36</f>
        <v>555424</v>
      </c>
      <c r="C70" s="57">
        <f aca="true" t="shared" si="20" ref="C70:M70">C10+C15+C20+C26+C31+C36</f>
        <v>616708</v>
      </c>
      <c r="D70" s="57">
        <f t="shared" si="20"/>
        <v>578902</v>
      </c>
      <c r="E70" s="57">
        <f t="shared" si="20"/>
        <v>485437</v>
      </c>
      <c r="F70" s="57">
        <f t="shared" si="20"/>
        <v>348083</v>
      </c>
      <c r="G70" s="57">
        <f t="shared" si="20"/>
        <v>372894</v>
      </c>
      <c r="H70" s="57">
        <f t="shared" si="20"/>
        <v>3091171</v>
      </c>
      <c r="I70" s="57">
        <f t="shared" si="20"/>
        <v>450688</v>
      </c>
      <c r="J70" s="57">
        <f t="shared" si="20"/>
        <v>481369</v>
      </c>
      <c r="K70" s="57">
        <f t="shared" si="20"/>
        <v>523263</v>
      </c>
      <c r="L70" s="57">
        <f t="shared" si="20"/>
        <v>628266</v>
      </c>
      <c r="M70" s="57">
        <f t="shared" si="20"/>
        <v>665975</v>
      </c>
      <c r="N70" s="57">
        <f t="shared" si="19"/>
        <v>8798180</v>
      </c>
    </row>
    <row r="71" spans="1:14" ht="12.75">
      <c r="A71" s="13" t="s">
        <v>17</v>
      </c>
      <c r="B71" s="57">
        <f>B11+B16+B21+B27+B32+B37</f>
        <v>0</v>
      </c>
      <c r="C71" s="57">
        <f aca="true" t="shared" si="21" ref="C71:M71">C11+C16+C21+C27+C32+C37</f>
        <v>0</v>
      </c>
      <c r="D71" s="57">
        <f t="shared" si="21"/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19"/>
        <v>0</v>
      </c>
    </row>
    <row r="72" spans="1:14" ht="12.75">
      <c r="A72" s="13" t="s">
        <v>18</v>
      </c>
      <c r="B72" s="57">
        <f>B12+B17+B22+B28+B33+B38+B39+B48+B65+B66+B67</f>
        <v>0</v>
      </c>
      <c r="C72" s="57">
        <f aca="true" t="shared" si="22" ref="C72:M72">C12+C17+C22+C28+C33+C38+C39+C48+C65+C66+C67</f>
        <v>0</v>
      </c>
      <c r="D72" s="57">
        <f t="shared" si="22"/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19"/>
        <v>0</v>
      </c>
    </row>
    <row r="73" spans="1:14" ht="12.75">
      <c r="A73" s="12" t="s">
        <v>45</v>
      </c>
      <c r="B73" s="42">
        <f>B74+B75+B76+B77</f>
        <v>751485</v>
      </c>
      <c r="C73" s="42">
        <f>C74+C75+C76+C77</f>
        <v>918960</v>
      </c>
      <c r="D73" s="42">
        <f>D74+D75+D76+D77</f>
        <v>687225</v>
      </c>
      <c r="E73" s="42">
        <f>E74+E75+E76+E77</f>
        <v>684285</v>
      </c>
      <c r="F73" s="42">
        <f>F74+F75+F76+F77</f>
        <v>504210</v>
      </c>
      <c r="G73" s="42">
        <f aca="true" t="shared" si="23" ref="G73:M73">G74+G75+G76+G77</f>
        <v>412440</v>
      </c>
      <c r="H73" s="42">
        <f t="shared" si="23"/>
        <v>427770</v>
      </c>
      <c r="I73" s="42">
        <f t="shared" si="23"/>
        <v>539280</v>
      </c>
      <c r="J73" s="42">
        <f t="shared" si="23"/>
        <v>675465</v>
      </c>
      <c r="K73" s="42">
        <f t="shared" si="23"/>
        <v>775425</v>
      </c>
      <c r="L73" s="42">
        <f t="shared" si="23"/>
        <v>867825</v>
      </c>
      <c r="M73" s="42">
        <f t="shared" si="23"/>
        <v>967680</v>
      </c>
      <c r="N73" s="27">
        <f>N74++N75+N76+N77</f>
        <v>8212050</v>
      </c>
    </row>
    <row r="74" spans="1:14" ht="12.75">
      <c r="A74" s="13" t="s">
        <v>15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>
        <f t="shared" si="19"/>
        <v>0</v>
      </c>
    </row>
    <row r="75" spans="1:14" ht="12.75">
      <c r="A75" s="13" t="s">
        <v>16</v>
      </c>
      <c r="B75" s="57">
        <v>751485</v>
      </c>
      <c r="C75" s="57">
        <v>918960</v>
      </c>
      <c r="D75" s="57">
        <v>687225</v>
      </c>
      <c r="E75" s="57">
        <v>684285</v>
      </c>
      <c r="F75" s="57">
        <v>504210</v>
      </c>
      <c r="G75" s="57">
        <v>412440</v>
      </c>
      <c r="H75" s="57">
        <v>427770</v>
      </c>
      <c r="I75" s="57">
        <v>539280</v>
      </c>
      <c r="J75" s="57">
        <v>675465</v>
      </c>
      <c r="K75" s="57">
        <v>775425</v>
      </c>
      <c r="L75" s="57">
        <v>867825</v>
      </c>
      <c r="M75" s="57">
        <v>967680</v>
      </c>
      <c r="N75" s="57">
        <f t="shared" si="19"/>
        <v>8212050</v>
      </c>
    </row>
    <row r="76" spans="1:14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>
        <f t="shared" si="19"/>
        <v>0</v>
      </c>
    </row>
    <row r="77" spans="1:14" ht="12.75">
      <c r="A77" s="13" t="s">
        <v>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>
        <f t="shared" si="19"/>
        <v>0</v>
      </c>
    </row>
    <row r="78" spans="1:14" ht="12.75">
      <c r="A78" s="15" t="s">
        <v>40</v>
      </c>
      <c r="B78" s="28">
        <f>B73-B68</f>
        <v>196061</v>
      </c>
      <c r="C78" s="28">
        <f>C73-C68</f>
        <v>302252</v>
      </c>
      <c r="D78" s="28">
        <f>D73-D68</f>
        <v>108323</v>
      </c>
      <c r="E78" s="28">
        <f>E73-E68</f>
        <v>198848</v>
      </c>
      <c r="F78" s="28">
        <f>F73-F68</f>
        <v>156127</v>
      </c>
      <c r="G78" s="28">
        <f aca="true" t="shared" si="24" ref="G78:M78">G73-G68</f>
        <v>39546</v>
      </c>
      <c r="H78" s="28">
        <f t="shared" si="24"/>
        <v>-2663401</v>
      </c>
      <c r="I78" s="28">
        <f t="shared" si="24"/>
        <v>88592</v>
      </c>
      <c r="J78" s="28">
        <f t="shared" si="24"/>
        <v>194096</v>
      </c>
      <c r="K78" s="28">
        <f t="shared" si="24"/>
        <v>252162</v>
      </c>
      <c r="L78" s="28">
        <f t="shared" si="24"/>
        <v>239559</v>
      </c>
      <c r="M78" s="28">
        <f t="shared" si="24"/>
        <v>301705</v>
      </c>
      <c r="N78" s="28">
        <f>N73-N68</f>
        <v>-586130</v>
      </c>
    </row>
    <row r="79" spans="1:14" ht="12.75">
      <c r="A79" s="15" t="s">
        <v>41</v>
      </c>
      <c r="B79" s="52">
        <f>B78/B73*100</f>
        <v>26.08980884515326</v>
      </c>
      <c r="C79" s="52">
        <f>C78/C73*100</f>
        <v>32.89065900583268</v>
      </c>
      <c r="D79" s="52">
        <f>D78/D73*100</f>
        <v>15.762377678344064</v>
      </c>
      <c r="E79" s="52">
        <f>E78/E73*100</f>
        <v>29.05923701381734</v>
      </c>
      <c r="F79" s="52">
        <f>F78/F73*100</f>
        <v>30.96467741615597</v>
      </c>
      <c r="G79" s="52">
        <f aca="true" t="shared" si="25" ref="G79:N79">G78/G73*100</f>
        <v>9.588303753273204</v>
      </c>
      <c r="H79" s="30">
        <f t="shared" si="25"/>
        <v>-622.6245412254249</v>
      </c>
      <c r="I79" s="30">
        <f t="shared" si="25"/>
        <v>16.427829698857735</v>
      </c>
      <c r="J79" s="30">
        <f t="shared" si="25"/>
        <v>28.735167625265557</v>
      </c>
      <c r="K79" s="30">
        <f t="shared" si="25"/>
        <v>32.51919914885386</v>
      </c>
      <c r="L79" s="30">
        <f t="shared" si="25"/>
        <v>27.604528562786275</v>
      </c>
      <c r="M79" s="30">
        <f t="shared" si="25"/>
        <v>31.178178736772487</v>
      </c>
      <c r="N79" s="30">
        <f t="shared" si="25"/>
        <v>-7.1374382766787825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.7874015748031497" right="0" top="0.7874015748031497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64">
      <selection activeCell="M76" sqref="M76"/>
    </sheetView>
  </sheetViews>
  <sheetFormatPr defaultColWidth="9.140625" defaultRowHeight="12.75"/>
  <cols>
    <col min="1" max="1" width="42.57421875" style="0" customWidth="1"/>
    <col min="2" max="7" width="7.00390625" style="0" customWidth="1"/>
    <col min="8" max="8" width="7.8515625" style="0" customWidth="1"/>
    <col min="9" max="9" width="7.00390625" style="0" customWidth="1"/>
    <col min="10" max="10" width="6.7109375" style="0" customWidth="1"/>
    <col min="11" max="12" width="7.2812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61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0</v>
      </c>
      <c r="C8" s="19">
        <f aca="true" t="shared" si="0" ref="C8:N8">C9+C10+C11+C12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724721</v>
      </c>
      <c r="L8" s="19">
        <f t="shared" si="0"/>
        <v>385641</v>
      </c>
      <c r="M8" s="19">
        <f t="shared" si="0"/>
        <v>536259</v>
      </c>
      <c r="N8" s="19">
        <f t="shared" si="0"/>
        <v>1646621</v>
      </c>
    </row>
    <row r="9" spans="1:14" ht="12.75">
      <c r="A9" s="13" t="s">
        <v>15</v>
      </c>
      <c r="B9" s="20"/>
      <c r="C9" s="20"/>
      <c r="D9" s="20"/>
      <c r="E9" s="20"/>
      <c r="F9" s="20"/>
      <c r="G9" s="29"/>
      <c r="H9" s="20"/>
      <c r="I9" s="20"/>
      <c r="J9" s="20"/>
      <c r="K9" s="20"/>
      <c r="L9" s="20"/>
      <c r="M9" s="20"/>
      <c r="N9" s="21">
        <f>SUM(B9:M9)</f>
        <v>0</v>
      </c>
    </row>
    <row r="10" spans="1:14" ht="12.75">
      <c r="A10" s="13" t="s">
        <v>16</v>
      </c>
      <c r="B10" s="20"/>
      <c r="C10" s="20"/>
      <c r="D10" s="20"/>
      <c r="E10" s="20"/>
      <c r="F10" s="20"/>
      <c r="G10" s="29"/>
      <c r="H10" s="20"/>
      <c r="I10" s="20"/>
      <c r="J10" s="20"/>
      <c r="K10" s="43">
        <v>723780</v>
      </c>
      <c r="L10" s="43">
        <v>383940</v>
      </c>
      <c r="M10" s="43">
        <v>536259</v>
      </c>
      <c r="N10" s="21">
        <f>SUM(B10:M10)</f>
        <v>1643979</v>
      </c>
    </row>
    <row r="11" spans="1:14" ht="12.75">
      <c r="A11" s="13" t="s">
        <v>17</v>
      </c>
      <c r="B11" s="20"/>
      <c r="C11" s="20"/>
      <c r="D11" s="20"/>
      <c r="E11" s="20"/>
      <c r="F11" s="20"/>
      <c r="G11" s="29"/>
      <c r="H11" s="20"/>
      <c r="I11" s="20"/>
      <c r="J11" s="20"/>
      <c r="K11" s="43">
        <v>941</v>
      </c>
      <c r="L11" s="43">
        <v>1701</v>
      </c>
      <c r="M11" s="20"/>
      <c r="N11" s="21">
        <f>SUM(B11:M11)</f>
        <v>2642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0</v>
      </c>
      <c r="C13" s="22">
        <f>C14+C15+C17+C16</f>
        <v>0</v>
      </c>
      <c r="D13" s="22">
        <f>D14+D15+D17+D16</f>
        <v>0</v>
      </c>
      <c r="E13" s="22">
        <f>E14+E15+E17+E16</f>
        <v>0</v>
      </c>
      <c r="F13" s="22">
        <f>F14+F15+F17+F16</f>
        <v>0</v>
      </c>
      <c r="G13" s="22">
        <f aca="true" t="shared" si="1" ref="G13:N13">G14+G15+G17+G16</f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</row>
    <row r="14" spans="1:14" ht="12.75">
      <c r="A14" s="13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SUM(B14:M14)</f>
        <v>0</v>
      </c>
    </row>
    <row r="15" spans="1:14" ht="12.75">
      <c r="A15" s="13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>SUM(B15:M15)</f>
        <v>0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22">
        <f>B24+B29</f>
        <v>0</v>
      </c>
      <c r="C23" s="22">
        <f>C24+C29</f>
        <v>0</v>
      </c>
      <c r="D23" s="22">
        <f>D24+D29</f>
        <v>0</v>
      </c>
      <c r="E23" s="22">
        <f>E24+E29</f>
        <v>0</v>
      </c>
      <c r="F23" s="22">
        <f>F24+F29</f>
        <v>0</v>
      </c>
      <c r="G23" s="22">
        <f aca="true" t="shared" si="3" ref="G23:N23">G24+G29</f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</row>
    <row r="24" spans="1:14" ht="12.75">
      <c r="A24" s="14" t="s">
        <v>20</v>
      </c>
      <c r="B24" s="23">
        <f>B25+B26+B28+B27</f>
        <v>0</v>
      </c>
      <c r="C24" s="23">
        <f>C25+C26+C28+C27</f>
        <v>0</v>
      </c>
      <c r="D24" s="23">
        <f>D25+D26+D28+D27</f>
        <v>0</v>
      </c>
      <c r="E24" s="23">
        <f>E25+E26+E28+E27</f>
        <v>0</v>
      </c>
      <c r="F24" s="23">
        <f>F25+F26+F28+F27</f>
        <v>0</v>
      </c>
      <c r="G24" s="23">
        <f aca="true" t="shared" si="4" ref="G24:N24">G25+G26+G28+G27</f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</row>
    <row r="25" spans="1:14" ht="12.75">
      <c r="A25" s="1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ht="12.75">
      <c r="A27" s="13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5"/>
        <v>0</v>
      </c>
    </row>
    <row r="28" spans="1:14" ht="12.75">
      <c r="A28" s="13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5"/>
        <v>0</v>
      </c>
    </row>
    <row r="29" spans="1:14" ht="12.75">
      <c r="A29" s="14" t="s">
        <v>21</v>
      </c>
      <c r="B29" s="23">
        <f>B30+B31+B33+B32</f>
        <v>0</v>
      </c>
      <c r="C29" s="23">
        <f>C30+C31+C33+C32</f>
        <v>0</v>
      </c>
      <c r="D29" s="23">
        <f>D30+D31+D33+D32</f>
        <v>0</v>
      </c>
      <c r="E29" s="23">
        <f>E30+E31+E33+E32</f>
        <v>0</v>
      </c>
      <c r="F29" s="23">
        <f>F30+F31+F33+F32</f>
        <v>0</v>
      </c>
      <c r="G29" s="23">
        <f aca="true" t="shared" si="6" ref="G29:N29">G30+G31+G33+G32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ht="12.75">
      <c r="A32" s="13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5"/>
        <v>0</v>
      </c>
    </row>
    <row r="33" spans="1:14" ht="12.75">
      <c r="A33" s="13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5"/>
        <v>0</v>
      </c>
    </row>
    <row r="34" spans="1:14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22">
        <f>B40+B44</f>
        <v>0</v>
      </c>
      <c r="C39" s="22">
        <f>C40+C44</f>
        <v>0</v>
      </c>
      <c r="D39" s="22">
        <f>D40+D44</f>
        <v>0</v>
      </c>
      <c r="E39" s="22">
        <f>E40+E44</f>
        <v>0</v>
      </c>
      <c r="F39" s="22">
        <f>F40+F44</f>
        <v>0</v>
      </c>
      <c r="G39" s="22">
        <f aca="true" t="shared" si="8" ref="G39:N39">G40+G44</f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spans="1:14" ht="12.75">
      <c r="A40" s="14" t="s">
        <v>22</v>
      </c>
      <c r="B40" s="24">
        <f>B41+B42+B43</f>
        <v>0</v>
      </c>
      <c r="C40" s="24">
        <f>C41+C42+C43</f>
        <v>0</v>
      </c>
      <c r="D40" s="24">
        <f>D41+D42+D43</f>
        <v>0</v>
      </c>
      <c r="E40" s="24">
        <f>E41+E42+E43</f>
        <v>0</v>
      </c>
      <c r="F40" s="24">
        <f>F41+F42+F43</f>
        <v>0</v>
      </c>
      <c r="G40" s="24">
        <f aca="true" t="shared" si="9" ref="G40:N40">G41+G42+G43</f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</row>
    <row r="41" spans="1:14" ht="12.75">
      <c r="A41" s="13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aca="true" t="shared" si="10" ref="N41:N47">SUM(B41:M41)</f>
        <v>0</v>
      </c>
    </row>
    <row r="42" spans="1:14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ht="12.75">
      <c r="A43" s="13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0"/>
        <v>0</v>
      </c>
    </row>
    <row r="44" spans="1:14" ht="12.75">
      <c r="A44" s="14" t="s">
        <v>26</v>
      </c>
      <c r="B44" s="24">
        <f>B45+B46+B47</f>
        <v>0</v>
      </c>
      <c r="C44" s="24">
        <f>C45+C46+C47</f>
        <v>0</v>
      </c>
      <c r="D44" s="24">
        <f>D45+D46+D47</f>
        <v>0</v>
      </c>
      <c r="E44" s="24">
        <f>E45+E46+E47</f>
        <v>0</v>
      </c>
      <c r="F44" s="24">
        <f>F45+F46+F47</f>
        <v>0</v>
      </c>
      <c r="G44" s="24">
        <f aca="true" t="shared" si="11" ref="G44:N44">G45+G46+G47</f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25">
        <f>B49+B59</f>
        <v>0</v>
      </c>
      <c r="C48" s="25">
        <f>C49+C59</f>
        <v>0</v>
      </c>
      <c r="D48" s="25">
        <f>D49+D59</f>
        <v>0</v>
      </c>
      <c r="E48" s="25">
        <f>E49+E59</f>
        <v>0</v>
      </c>
      <c r="F48" s="25">
        <f>F49+F59</f>
        <v>0</v>
      </c>
      <c r="G48" s="25">
        <f aca="true" t="shared" si="12" ref="G48:N48">G49+G59</f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</row>
    <row r="49" spans="1:14" ht="12.75">
      <c r="A49" s="14" t="s">
        <v>27</v>
      </c>
      <c r="B49" s="24">
        <f>B50+B51+B52+B53+B54</f>
        <v>0</v>
      </c>
      <c r="C49" s="24">
        <f>C50+C51+C52+C53+C54</f>
        <v>0</v>
      </c>
      <c r="D49" s="24">
        <f>D50+D51+D52+D53+D54</f>
        <v>0</v>
      </c>
      <c r="E49" s="24">
        <f>E50+E51+E52+E53+E54</f>
        <v>0</v>
      </c>
      <c r="F49" s="24">
        <f>F50+F51+F52+F53+F54</f>
        <v>0</v>
      </c>
      <c r="G49" s="24">
        <f aca="true" t="shared" si="13" ref="G49:N49">G50+G51+G52+G53+G54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24">
        <f t="shared" si="13"/>
        <v>0</v>
      </c>
      <c r="M49" s="24">
        <f t="shared" si="13"/>
        <v>0</v>
      </c>
      <c r="N49" s="24">
        <f t="shared" si="13"/>
        <v>0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ht="12.75">
      <c r="A54" s="13" t="s">
        <v>46</v>
      </c>
      <c r="B54" s="21">
        <f>B55+B56+B57+B58</f>
        <v>0</v>
      </c>
      <c r="C54" s="21">
        <f aca="true" t="shared" si="15" ref="C54:M54">C55+C56+C57+C58</f>
        <v>0</v>
      </c>
      <c r="D54" s="21">
        <f t="shared" si="15"/>
        <v>0</v>
      </c>
      <c r="E54" s="21">
        <f t="shared" si="15"/>
        <v>0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21">
        <f t="shared" si="15"/>
        <v>0</v>
      </c>
      <c r="M54" s="21">
        <f t="shared" si="15"/>
        <v>0</v>
      </c>
      <c r="N54" s="21">
        <f t="shared" si="14"/>
        <v>0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4"/>
        <v>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>D60+D61+D62</f>
        <v>0</v>
      </c>
      <c r="E59" s="24">
        <f>E60+E61+E62</f>
        <v>0</v>
      </c>
      <c r="F59" s="24">
        <f>F60+F61+F62</f>
        <v>0</v>
      </c>
      <c r="G59" s="24">
        <f aca="true" t="shared" si="16" ref="G59:N59">G60+G61+G62</f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9">
        <f>B69++B70+B71+B72</f>
        <v>0</v>
      </c>
      <c r="C68" s="39">
        <f>C69++C70+C71+C72</f>
        <v>0</v>
      </c>
      <c r="D68" s="39">
        <f>D69++D70+D71+D72</f>
        <v>0</v>
      </c>
      <c r="E68" s="39">
        <f>E69++E70+E71+E72</f>
        <v>0</v>
      </c>
      <c r="F68" s="39">
        <f>F69++F70+F71+F72</f>
        <v>0</v>
      </c>
      <c r="G68" s="39">
        <f aca="true" t="shared" si="17" ref="G68:N68">G69++G70+G71+G72</f>
        <v>0</v>
      </c>
      <c r="H68" s="39">
        <f t="shared" si="17"/>
        <v>0</v>
      </c>
      <c r="I68" s="39">
        <f t="shared" si="17"/>
        <v>0</v>
      </c>
      <c r="J68" s="39">
        <f>J69++J70+J71+J72</f>
        <v>0</v>
      </c>
      <c r="K68" s="39">
        <f>K69++K70+K71+K72</f>
        <v>724721</v>
      </c>
      <c r="L68" s="39">
        <f>L69++L70+L71+L72</f>
        <v>385641</v>
      </c>
      <c r="M68" s="39">
        <f>M69++M70+M71+M72</f>
        <v>536259</v>
      </c>
      <c r="N68" s="26">
        <f t="shared" si="17"/>
        <v>1646621</v>
      </c>
    </row>
    <row r="69" spans="1:14" ht="12.75">
      <c r="A69" s="13" t="s">
        <v>15</v>
      </c>
      <c r="B69" s="57">
        <f>B9+B14+B19+B25+B30+B35</f>
        <v>0</v>
      </c>
      <c r="C69" s="57">
        <f aca="true" t="shared" si="18" ref="C69:M71">C9+C14+C19+C25+C30+C35</f>
        <v>0</v>
      </c>
      <c r="D69" s="57">
        <f t="shared" si="18"/>
        <v>0</v>
      </c>
      <c r="E69" s="57">
        <f t="shared" si="18"/>
        <v>0</v>
      </c>
      <c r="F69" s="57">
        <f t="shared" si="18"/>
        <v>0</v>
      </c>
      <c r="G69" s="57">
        <f t="shared" si="18"/>
        <v>0</v>
      </c>
      <c r="H69" s="57">
        <f t="shared" si="18"/>
        <v>0</v>
      </c>
      <c r="I69" s="57">
        <f t="shared" si="18"/>
        <v>0</v>
      </c>
      <c r="J69" s="57">
        <f t="shared" si="18"/>
        <v>0</v>
      </c>
      <c r="K69" s="57">
        <f t="shared" si="18"/>
        <v>0</v>
      </c>
      <c r="L69" s="57">
        <f t="shared" si="18"/>
        <v>0</v>
      </c>
      <c r="M69" s="57">
        <f t="shared" si="18"/>
        <v>0</v>
      </c>
      <c r="N69" s="57">
        <f aca="true" t="shared" si="19" ref="N69:N77">SUM(B69:M69)</f>
        <v>0</v>
      </c>
    </row>
    <row r="70" spans="1:14" ht="12.75">
      <c r="A70" s="13" t="s">
        <v>16</v>
      </c>
      <c r="B70" s="57">
        <f>B10+B15+B20+B26+B31+B36</f>
        <v>0</v>
      </c>
      <c r="C70" s="57">
        <f t="shared" si="18"/>
        <v>0</v>
      </c>
      <c r="D70" s="57">
        <f t="shared" si="18"/>
        <v>0</v>
      </c>
      <c r="E70" s="57">
        <f t="shared" si="18"/>
        <v>0</v>
      </c>
      <c r="F70" s="57">
        <f t="shared" si="18"/>
        <v>0</v>
      </c>
      <c r="G70" s="57">
        <f t="shared" si="18"/>
        <v>0</v>
      </c>
      <c r="H70" s="57">
        <f t="shared" si="18"/>
        <v>0</v>
      </c>
      <c r="I70" s="57">
        <f t="shared" si="18"/>
        <v>0</v>
      </c>
      <c r="J70" s="57">
        <f t="shared" si="18"/>
        <v>0</v>
      </c>
      <c r="K70" s="57">
        <f t="shared" si="18"/>
        <v>723780</v>
      </c>
      <c r="L70" s="57">
        <f t="shared" si="18"/>
        <v>383940</v>
      </c>
      <c r="M70" s="57">
        <f t="shared" si="18"/>
        <v>536259</v>
      </c>
      <c r="N70" s="57">
        <f t="shared" si="19"/>
        <v>1643979</v>
      </c>
    </row>
    <row r="71" spans="1:14" ht="12.75">
      <c r="A71" s="13" t="s">
        <v>17</v>
      </c>
      <c r="B71" s="57">
        <f>B11+B16+B21+B27+B32+B37</f>
        <v>0</v>
      </c>
      <c r="C71" s="57">
        <f t="shared" si="18"/>
        <v>0</v>
      </c>
      <c r="D71" s="57">
        <f t="shared" si="18"/>
        <v>0</v>
      </c>
      <c r="E71" s="57">
        <f t="shared" si="18"/>
        <v>0</v>
      </c>
      <c r="F71" s="57">
        <f t="shared" si="18"/>
        <v>0</v>
      </c>
      <c r="G71" s="57">
        <f t="shared" si="18"/>
        <v>0</v>
      </c>
      <c r="H71" s="57">
        <f t="shared" si="18"/>
        <v>0</v>
      </c>
      <c r="I71" s="57">
        <f t="shared" si="18"/>
        <v>0</v>
      </c>
      <c r="J71" s="57">
        <f t="shared" si="18"/>
        <v>0</v>
      </c>
      <c r="K71" s="57">
        <f t="shared" si="18"/>
        <v>941</v>
      </c>
      <c r="L71" s="57">
        <f t="shared" si="18"/>
        <v>1701</v>
      </c>
      <c r="M71" s="57">
        <f t="shared" si="18"/>
        <v>0</v>
      </c>
      <c r="N71" s="57">
        <f t="shared" si="19"/>
        <v>2642</v>
      </c>
    </row>
    <row r="72" spans="1:14" ht="12.75">
      <c r="A72" s="13" t="s">
        <v>18</v>
      </c>
      <c r="B72" s="57">
        <f>B12+B17+B22+B28+B33+B38+B39+B48+B65+B66+B67</f>
        <v>0</v>
      </c>
      <c r="C72" s="57">
        <f aca="true" t="shared" si="20" ref="C72:M72">C12+C17+C22+C28+C33+C38+C39+C48+C65+C66+C67</f>
        <v>0</v>
      </c>
      <c r="D72" s="57">
        <f t="shared" si="20"/>
        <v>0</v>
      </c>
      <c r="E72" s="57">
        <f t="shared" si="20"/>
        <v>0</v>
      </c>
      <c r="F72" s="57">
        <f t="shared" si="20"/>
        <v>0</v>
      </c>
      <c r="G72" s="57">
        <f t="shared" si="20"/>
        <v>0</v>
      </c>
      <c r="H72" s="57">
        <f t="shared" si="20"/>
        <v>0</v>
      </c>
      <c r="I72" s="57">
        <f t="shared" si="20"/>
        <v>0</v>
      </c>
      <c r="J72" s="57">
        <f t="shared" si="20"/>
        <v>0</v>
      </c>
      <c r="K72" s="57">
        <f t="shared" si="20"/>
        <v>0</v>
      </c>
      <c r="L72" s="57">
        <f t="shared" si="20"/>
        <v>0</v>
      </c>
      <c r="M72" s="57">
        <f t="shared" si="20"/>
        <v>0</v>
      </c>
      <c r="N72" s="57">
        <f t="shared" si="19"/>
        <v>0</v>
      </c>
    </row>
    <row r="73" spans="1:14" ht="12.75">
      <c r="A73" s="12" t="s">
        <v>45</v>
      </c>
      <c r="B73" s="42">
        <f>B74+B75+B76+B77</f>
        <v>0</v>
      </c>
      <c r="C73" s="42">
        <f>C74+C75+C76+C77</f>
        <v>0</v>
      </c>
      <c r="D73" s="42">
        <f>D74+D75+D76+D77</f>
        <v>0</v>
      </c>
      <c r="E73" s="42">
        <f>E74+E75+E76+E77</f>
        <v>0</v>
      </c>
      <c r="F73" s="42">
        <f>F74+F75+F76+F77</f>
        <v>0</v>
      </c>
      <c r="G73" s="42">
        <f aca="true" t="shared" si="21" ref="G73:M73">G74+G75+G76+G77</f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739842</v>
      </c>
      <c r="L73" s="42">
        <f t="shared" si="21"/>
        <v>393179</v>
      </c>
      <c r="M73" s="42">
        <f t="shared" si="21"/>
        <v>537754</v>
      </c>
      <c r="N73" s="27">
        <f>N74++N75+N76+N77</f>
        <v>1670775</v>
      </c>
    </row>
    <row r="74" spans="1:14" ht="12.75">
      <c r="A74" s="13" t="s">
        <v>15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>
        <f t="shared" si="19"/>
        <v>0</v>
      </c>
    </row>
    <row r="75" spans="1:14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>
        <v>738327</v>
      </c>
      <c r="L75" s="57">
        <v>393179</v>
      </c>
      <c r="M75" s="57">
        <v>537754</v>
      </c>
      <c r="N75" s="57">
        <f t="shared" si="19"/>
        <v>1669260</v>
      </c>
    </row>
    <row r="76" spans="1:14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>
        <v>970</v>
      </c>
      <c r="L76" s="57"/>
      <c r="M76" s="57"/>
      <c r="N76" s="57">
        <f t="shared" si="19"/>
        <v>970</v>
      </c>
    </row>
    <row r="77" spans="1:14" ht="12.75">
      <c r="A77" s="13" t="s">
        <v>18</v>
      </c>
      <c r="B77" s="57"/>
      <c r="C77" s="57"/>
      <c r="D77" s="57"/>
      <c r="E77" s="57"/>
      <c r="F77" s="57"/>
      <c r="G77" s="57"/>
      <c r="H77" s="57"/>
      <c r="I77" s="57"/>
      <c r="J77" s="57"/>
      <c r="K77" s="57">
        <v>545</v>
      </c>
      <c r="L77" s="57"/>
      <c r="M77" s="57"/>
      <c r="N77" s="57">
        <f t="shared" si="19"/>
        <v>545</v>
      </c>
    </row>
    <row r="78" spans="1:14" ht="12.75">
      <c r="A78" s="15" t="s">
        <v>40</v>
      </c>
      <c r="B78" s="28">
        <f>B73-B68</f>
        <v>0</v>
      </c>
      <c r="C78" s="28">
        <f>C73-C68</f>
        <v>0</v>
      </c>
      <c r="D78" s="28">
        <f>D73-D68</f>
        <v>0</v>
      </c>
      <c r="E78" s="28">
        <f>E73-E68</f>
        <v>0</v>
      </c>
      <c r="F78" s="28">
        <f>F73-F68</f>
        <v>0</v>
      </c>
      <c r="G78" s="28">
        <f aca="true" t="shared" si="22" ref="G78:M78">G73-G68</f>
        <v>0</v>
      </c>
      <c r="H78" s="28">
        <f t="shared" si="22"/>
        <v>0</v>
      </c>
      <c r="I78" s="28">
        <f t="shared" si="22"/>
        <v>0</v>
      </c>
      <c r="J78" s="28">
        <f t="shared" si="22"/>
        <v>0</v>
      </c>
      <c r="K78" s="28">
        <f t="shared" si="22"/>
        <v>15121</v>
      </c>
      <c r="L78" s="28">
        <f t="shared" si="22"/>
        <v>7538</v>
      </c>
      <c r="M78" s="28">
        <f t="shared" si="22"/>
        <v>1495</v>
      </c>
      <c r="N78" s="28">
        <f>N73-N68</f>
        <v>24154</v>
      </c>
    </row>
    <row r="79" spans="1:14" ht="12.75">
      <c r="A79" s="15" t="s">
        <v>41</v>
      </c>
      <c r="B79" s="52" t="e">
        <f>B78/B73*100</f>
        <v>#DIV/0!</v>
      </c>
      <c r="C79" s="52" t="e">
        <f>C78/C73*100</f>
        <v>#DIV/0!</v>
      </c>
      <c r="D79" s="52" t="e">
        <f>D78/D73*100</f>
        <v>#DIV/0!</v>
      </c>
      <c r="E79" s="52" t="e">
        <f>E78/E73*100</f>
        <v>#DIV/0!</v>
      </c>
      <c r="F79" s="52" t="e">
        <f>F78/F73*100</f>
        <v>#DIV/0!</v>
      </c>
      <c r="G79" s="52" t="e">
        <f aca="true" t="shared" si="23" ref="G79:N79">G78/G73*100</f>
        <v>#DIV/0!</v>
      </c>
      <c r="H79" s="30" t="e">
        <f t="shared" si="23"/>
        <v>#DIV/0!</v>
      </c>
      <c r="I79" s="30" t="e">
        <f t="shared" si="23"/>
        <v>#DIV/0!</v>
      </c>
      <c r="J79" s="30" t="e">
        <f t="shared" si="23"/>
        <v>#DIV/0!</v>
      </c>
      <c r="K79" s="30">
        <f t="shared" si="23"/>
        <v>2.0438147604488526</v>
      </c>
      <c r="L79" s="30">
        <f t="shared" si="23"/>
        <v>1.9171929324811345</v>
      </c>
      <c r="M79" s="30">
        <f t="shared" si="23"/>
        <v>0.27800815986491967</v>
      </c>
      <c r="N79" s="30">
        <f t="shared" si="23"/>
        <v>1.44567640765513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70">
      <selection activeCell="M75" sqref="M75"/>
    </sheetView>
  </sheetViews>
  <sheetFormatPr defaultColWidth="9.140625" defaultRowHeight="12.75"/>
  <cols>
    <col min="1" max="1" width="42.57421875" style="0" customWidth="1"/>
    <col min="2" max="7" width="7.00390625" style="0" customWidth="1"/>
    <col min="8" max="8" width="7.8515625" style="0" customWidth="1"/>
    <col min="9" max="9" width="7.00390625" style="0" customWidth="1"/>
    <col min="10" max="10" width="6.7109375" style="0" customWidth="1"/>
    <col min="11" max="12" width="7.2812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62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0</v>
      </c>
      <c r="C8" s="19">
        <f aca="true" t="shared" si="0" ref="C8:N8">C9+C10+C11+C12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</row>
    <row r="9" spans="1:14" ht="12.75">
      <c r="A9" s="13" t="s">
        <v>15</v>
      </c>
      <c r="B9" s="20"/>
      <c r="C9" s="20"/>
      <c r="D9" s="20"/>
      <c r="E9" s="20"/>
      <c r="F9" s="20"/>
      <c r="G9" s="29"/>
      <c r="H9" s="20"/>
      <c r="I9" s="20"/>
      <c r="J9" s="20"/>
      <c r="K9" s="20"/>
      <c r="L9" s="20"/>
      <c r="M9" s="20"/>
      <c r="N9" s="21">
        <f>SUM(B9:M9)</f>
        <v>0</v>
      </c>
    </row>
    <row r="10" spans="1:14" ht="12.75">
      <c r="A10" s="13" t="s">
        <v>16</v>
      </c>
      <c r="B10" s="20"/>
      <c r="C10" s="20"/>
      <c r="D10" s="20"/>
      <c r="E10" s="20"/>
      <c r="F10" s="20"/>
      <c r="G10" s="29"/>
      <c r="H10" s="20"/>
      <c r="I10" s="20"/>
      <c r="J10" s="20"/>
      <c r="K10" s="20"/>
      <c r="L10" s="20"/>
      <c r="M10" s="20"/>
      <c r="N10" s="21">
        <f>SUM(B10:M10)</f>
        <v>0</v>
      </c>
    </row>
    <row r="11" spans="1:14" ht="12.75">
      <c r="A11" s="13" t="s">
        <v>17</v>
      </c>
      <c r="B11" s="20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0</v>
      </c>
      <c r="C13" s="22">
        <f>C14+C15+C17+C16</f>
        <v>0</v>
      </c>
      <c r="D13" s="22">
        <f>D14+D15+D17+D16</f>
        <v>0</v>
      </c>
      <c r="E13" s="22">
        <f>E14+E15+E17+E16</f>
        <v>0</v>
      </c>
      <c r="F13" s="22">
        <f>F14+F15+F17+F16</f>
        <v>0</v>
      </c>
      <c r="G13" s="22">
        <f aca="true" t="shared" si="1" ref="G13:N13">G14+G15+G17+G16</f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</row>
    <row r="14" spans="1:14" ht="12.75">
      <c r="A14" s="13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SUM(B14:M14)</f>
        <v>0</v>
      </c>
    </row>
    <row r="15" spans="1:14" ht="12.75">
      <c r="A15" s="13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>SUM(B15:M15)</f>
        <v>0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22">
        <f>B24+B29</f>
        <v>0</v>
      </c>
      <c r="C23" s="22">
        <f>C24+C29</f>
        <v>0</v>
      </c>
      <c r="D23" s="22">
        <f>D24+D29</f>
        <v>0</v>
      </c>
      <c r="E23" s="22">
        <f>E24+E29</f>
        <v>0</v>
      </c>
      <c r="F23" s="22">
        <f>F24+F29</f>
        <v>0</v>
      </c>
      <c r="G23" s="22">
        <f aca="true" t="shared" si="3" ref="G23:N23">G24+G29</f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2075081</v>
      </c>
      <c r="L23" s="22">
        <f t="shared" si="3"/>
        <v>2202060</v>
      </c>
      <c r="M23" s="22">
        <f t="shared" si="3"/>
        <v>2694440</v>
      </c>
      <c r="N23" s="22">
        <f t="shared" si="3"/>
        <v>6971581</v>
      </c>
    </row>
    <row r="24" spans="1:14" ht="12.75">
      <c r="A24" s="14" t="s">
        <v>20</v>
      </c>
      <c r="B24" s="23">
        <f>B25+B26+B28+B27</f>
        <v>0</v>
      </c>
      <c r="C24" s="23">
        <f>C25+C26+C28+C27</f>
        <v>0</v>
      </c>
      <c r="D24" s="23">
        <f>D25+D26+D28+D27</f>
        <v>0</v>
      </c>
      <c r="E24" s="23">
        <f>E25+E26+E28+E27</f>
        <v>0</v>
      </c>
      <c r="F24" s="23">
        <f>F25+F26+F28+F27</f>
        <v>0</v>
      </c>
      <c r="G24" s="23">
        <f aca="true" t="shared" si="4" ref="G24:N24">G25+G26+G28+G27</f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2075081</v>
      </c>
      <c r="L24" s="23">
        <f t="shared" si="4"/>
        <v>2202060</v>
      </c>
      <c r="M24" s="23">
        <f t="shared" si="4"/>
        <v>2694440</v>
      </c>
      <c r="N24" s="23">
        <f t="shared" si="4"/>
        <v>6971581</v>
      </c>
    </row>
    <row r="25" spans="1:14" ht="12.75">
      <c r="A25" s="1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>
        <v>2075081</v>
      </c>
      <c r="L26" s="21">
        <v>2202060</v>
      </c>
      <c r="M26" s="21">
        <v>2694440</v>
      </c>
      <c r="N26" s="21">
        <f t="shared" si="5"/>
        <v>6971581</v>
      </c>
    </row>
    <row r="27" spans="1:14" ht="12.75">
      <c r="A27" s="13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5"/>
        <v>0</v>
      </c>
    </row>
    <row r="28" spans="1:14" ht="12.75">
      <c r="A28" s="13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5"/>
        <v>0</v>
      </c>
    </row>
    <row r="29" spans="1:14" ht="12.75">
      <c r="A29" s="14" t="s">
        <v>21</v>
      </c>
      <c r="B29" s="23">
        <f>B30+B31+B33+B32</f>
        <v>0</v>
      </c>
      <c r="C29" s="23">
        <f>C30+C31+C33+C32</f>
        <v>0</v>
      </c>
      <c r="D29" s="23">
        <f>D30+D31+D33+D32</f>
        <v>0</v>
      </c>
      <c r="E29" s="23">
        <f>E30+E31+E33+E32</f>
        <v>0</v>
      </c>
      <c r="F29" s="23">
        <f>F30+F31+F33+F32</f>
        <v>0</v>
      </c>
      <c r="G29" s="23">
        <f aca="true" t="shared" si="6" ref="G29:N29">G30+G31+G33+G32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ht="12.75">
      <c r="A32" s="13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5"/>
        <v>0</v>
      </c>
    </row>
    <row r="33" spans="1:14" ht="12.75">
      <c r="A33" s="13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5"/>
        <v>0</v>
      </c>
    </row>
    <row r="34" spans="1:14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22">
        <f>B40+B44</f>
        <v>0</v>
      </c>
      <c r="C39" s="22">
        <f>C40+C44</f>
        <v>0</v>
      </c>
      <c r="D39" s="22">
        <f>D40+D44</f>
        <v>0</v>
      </c>
      <c r="E39" s="22">
        <f>E40+E44</f>
        <v>0</v>
      </c>
      <c r="F39" s="22">
        <f>F40+F44</f>
        <v>0</v>
      </c>
      <c r="G39" s="22">
        <f aca="true" t="shared" si="8" ref="G39:N39">G40+G44</f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spans="1:14" ht="12.75">
      <c r="A40" s="14" t="s">
        <v>22</v>
      </c>
      <c r="B40" s="24">
        <f>B41+B42+B43</f>
        <v>0</v>
      </c>
      <c r="C40" s="24">
        <f>C41+C42+C43</f>
        <v>0</v>
      </c>
      <c r="D40" s="24">
        <f>D41+D42+D43</f>
        <v>0</v>
      </c>
      <c r="E40" s="24">
        <f>E41+E42+E43</f>
        <v>0</v>
      </c>
      <c r="F40" s="24">
        <f>F41+F42+F43</f>
        <v>0</v>
      </c>
      <c r="G40" s="24">
        <f aca="true" t="shared" si="9" ref="G40:N40">G41+G42+G43</f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</row>
    <row r="41" spans="1:14" ht="12.75">
      <c r="A41" s="13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aca="true" t="shared" si="10" ref="N41:N47">SUM(B41:M41)</f>
        <v>0</v>
      </c>
    </row>
    <row r="42" spans="1:14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ht="12.75">
      <c r="A43" s="13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0"/>
        <v>0</v>
      </c>
    </row>
    <row r="44" spans="1:14" ht="12.75">
      <c r="A44" s="14" t="s">
        <v>26</v>
      </c>
      <c r="B44" s="24">
        <f>B45+B46+B47</f>
        <v>0</v>
      </c>
      <c r="C44" s="24">
        <f>C45+C46+C47</f>
        <v>0</v>
      </c>
      <c r="D44" s="24">
        <f>D45+D46+D47</f>
        <v>0</v>
      </c>
      <c r="E44" s="24">
        <f>E45+E46+E47</f>
        <v>0</v>
      </c>
      <c r="F44" s="24">
        <f>F45+F46+F47</f>
        <v>0</v>
      </c>
      <c r="G44" s="24">
        <f aca="true" t="shared" si="11" ref="G44:N44">G45+G46+G47</f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25">
        <f>B49+B59</f>
        <v>0</v>
      </c>
      <c r="C48" s="25">
        <f>C49+C59</f>
        <v>0</v>
      </c>
      <c r="D48" s="25">
        <f>D49+D59</f>
        <v>0</v>
      </c>
      <c r="E48" s="25">
        <f>E49+E59</f>
        <v>0</v>
      </c>
      <c r="F48" s="25">
        <f>F49+F59</f>
        <v>0</v>
      </c>
      <c r="G48" s="25">
        <f aca="true" t="shared" si="12" ref="G48:N48">G49+G59</f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</row>
    <row r="49" spans="1:14" ht="12.75">
      <c r="A49" s="14" t="s">
        <v>27</v>
      </c>
      <c r="B49" s="24">
        <f>B50+B51+B52+B53+B54</f>
        <v>0</v>
      </c>
      <c r="C49" s="24">
        <f>C50+C51+C52+C53+C54</f>
        <v>0</v>
      </c>
      <c r="D49" s="24">
        <f>D50+D51+D52+D53+D54</f>
        <v>0</v>
      </c>
      <c r="E49" s="24">
        <f>E50+E51+E52+E53+E54</f>
        <v>0</v>
      </c>
      <c r="F49" s="24">
        <f>F50+F51+F52+F53+F54</f>
        <v>0</v>
      </c>
      <c r="G49" s="24">
        <f aca="true" t="shared" si="13" ref="G49:N49">G50+G51+G52+G53+G54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24">
        <f t="shared" si="13"/>
        <v>0</v>
      </c>
      <c r="M49" s="24">
        <f t="shared" si="13"/>
        <v>0</v>
      </c>
      <c r="N49" s="24">
        <f t="shared" si="13"/>
        <v>0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ht="12.75">
      <c r="A54" s="13" t="s">
        <v>46</v>
      </c>
      <c r="B54" s="21">
        <f>B55+B56+B57+B58</f>
        <v>0</v>
      </c>
      <c r="C54" s="21">
        <f aca="true" t="shared" si="15" ref="C54:M54">C55+C56+C57+C58</f>
        <v>0</v>
      </c>
      <c r="D54" s="21">
        <f t="shared" si="15"/>
        <v>0</v>
      </c>
      <c r="E54" s="21">
        <f t="shared" si="15"/>
        <v>0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21">
        <f t="shared" si="15"/>
        <v>0</v>
      </c>
      <c r="M54" s="21">
        <f t="shared" si="15"/>
        <v>0</v>
      </c>
      <c r="N54" s="21">
        <f t="shared" si="14"/>
        <v>0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4"/>
        <v>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>D60+D61+D62</f>
        <v>0</v>
      </c>
      <c r="E59" s="24">
        <f>E60+E61+E62</f>
        <v>0</v>
      </c>
      <c r="F59" s="24">
        <f>F60+F61+F62</f>
        <v>0</v>
      </c>
      <c r="G59" s="24">
        <f aca="true" t="shared" si="16" ref="G59:N59">G60+G61+G62</f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9">
        <f>B69++B70+B71+B72</f>
        <v>0</v>
      </c>
      <c r="C68" s="39">
        <f>C69++C70+C71+C72</f>
        <v>0</v>
      </c>
      <c r="D68" s="39">
        <f>D69++D70+D71+D72</f>
        <v>0</v>
      </c>
      <c r="E68" s="39">
        <f>E69++E70+E71+E72</f>
        <v>0</v>
      </c>
      <c r="F68" s="39">
        <f>F69++F70+F71+F72</f>
        <v>0</v>
      </c>
      <c r="G68" s="39">
        <f aca="true" t="shared" si="17" ref="G68:N68">G69++G70+G71+G72</f>
        <v>0</v>
      </c>
      <c r="H68" s="39">
        <f t="shared" si="17"/>
        <v>0</v>
      </c>
      <c r="I68" s="39">
        <f t="shared" si="17"/>
        <v>0</v>
      </c>
      <c r="J68" s="39">
        <f>J69++J70+J71+J72</f>
        <v>0</v>
      </c>
      <c r="K68" s="39">
        <f>K69++K70+K71+K72</f>
        <v>2075081</v>
      </c>
      <c r="L68" s="39">
        <f>L69++L70+L71+L72</f>
        <v>2202060</v>
      </c>
      <c r="M68" s="39">
        <f>M69++M70+M71+M72</f>
        <v>2694440</v>
      </c>
      <c r="N68" s="26">
        <f t="shared" si="17"/>
        <v>6971581</v>
      </c>
    </row>
    <row r="69" spans="1:14" ht="12.75">
      <c r="A69" s="13" t="s">
        <v>15</v>
      </c>
      <c r="B69" s="57">
        <f>B9+B14+B19+B25+B30+B35</f>
        <v>0</v>
      </c>
      <c r="C69" s="57">
        <f aca="true" t="shared" si="18" ref="C69:M71">C9+C14+C19+C25+C30+C35</f>
        <v>0</v>
      </c>
      <c r="D69" s="57">
        <f t="shared" si="18"/>
        <v>0</v>
      </c>
      <c r="E69" s="57">
        <f t="shared" si="18"/>
        <v>0</v>
      </c>
      <c r="F69" s="57">
        <f t="shared" si="18"/>
        <v>0</v>
      </c>
      <c r="G69" s="57">
        <f t="shared" si="18"/>
        <v>0</v>
      </c>
      <c r="H69" s="57">
        <f t="shared" si="18"/>
        <v>0</v>
      </c>
      <c r="I69" s="57">
        <f t="shared" si="18"/>
        <v>0</v>
      </c>
      <c r="J69" s="57">
        <f t="shared" si="18"/>
        <v>0</v>
      </c>
      <c r="K69" s="57">
        <f t="shared" si="18"/>
        <v>0</v>
      </c>
      <c r="L69" s="57">
        <f t="shared" si="18"/>
        <v>0</v>
      </c>
      <c r="M69" s="57">
        <f t="shared" si="18"/>
        <v>0</v>
      </c>
      <c r="N69" s="57">
        <f aca="true" t="shared" si="19" ref="N69:N77">SUM(B69:M69)</f>
        <v>0</v>
      </c>
    </row>
    <row r="70" spans="1:14" ht="12.75">
      <c r="A70" s="13" t="s">
        <v>16</v>
      </c>
      <c r="B70" s="57">
        <f>B10+B15+B20+B26+B31+B36</f>
        <v>0</v>
      </c>
      <c r="C70" s="57">
        <f t="shared" si="18"/>
        <v>0</v>
      </c>
      <c r="D70" s="57">
        <f t="shared" si="18"/>
        <v>0</v>
      </c>
      <c r="E70" s="57">
        <f t="shared" si="18"/>
        <v>0</v>
      </c>
      <c r="F70" s="57">
        <f t="shared" si="18"/>
        <v>0</v>
      </c>
      <c r="G70" s="57">
        <f t="shared" si="18"/>
        <v>0</v>
      </c>
      <c r="H70" s="57">
        <f t="shared" si="18"/>
        <v>0</v>
      </c>
      <c r="I70" s="57">
        <f t="shared" si="18"/>
        <v>0</v>
      </c>
      <c r="J70" s="57">
        <f t="shared" si="18"/>
        <v>0</v>
      </c>
      <c r="K70" s="57">
        <f t="shared" si="18"/>
        <v>2075081</v>
      </c>
      <c r="L70" s="57">
        <f t="shared" si="18"/>
        <v>2202060</v>
      </c>
      <c r="M70" s="57">
        <f t="shared" si="18"/>
        <v>2694440</v>
      </c>
      <c r="N70" s="57">
        <f t="shared" si="19"/>
        <v>6971581</v>
      </c>
    </row>
    <row r="71" spans="1:14" ht="12.75">
      <c r="A71" s="13" t="s">
        <v>17</v>
      </c>
      <c r="B71" s="57">
        <f>B11+B16+B21+B27+B32+B37</f>
        <v>0</v>
      </c>
      <c r="C71" s="57">
        <f t="shared" si="18"/>
        <v>0</v>
      </c>
      <c r="D71" s="57">
        <f t="shared" si="18"/>
        <v>0</v>
      </c>
      <c r="E71" s="57">
        <f t="shared" si="18"/>
        <v>0</v>
      </c>
      <c r="F71" s="57">
        <f t="shared" si="18"/>
        <v>0</v>
      </c>
      <c r="G71" s="57">
        <f t="shared" si="18"/>
        <v>0</v>
      </c>
      <c r="H71" s="57">
        <f t="shared" si="18"/>
        <v>0</v>
      </c>
      <c r="I71" s="57">
        <f t="shared" si="18"/>
        <v>0</v>
      </c>
      <c r="J71" s="57">
        <f t="shared" si="18"/>
        <v>0</v>
      </c>
      <c r="K71" s="57">
        <f t="shared" si="18"/>
        <v>0</v>
      </c>
      <c r="L71" s="57">
        <f t="shared" si="18"/>
        <v>0</v>
      </c>
      <c r="M71" s="57">
        <f t="shared" si="18"/>
        <v>0</v>
      </c>
      <c r="N71" s="57">
        <f t="shared" si="19"/>
        <v>0</v>
      </c>
    </row>
    <row r="72" spans="1:14" ht="12.75">
      <c r="A72" s="13" t="s">
        <v>18</v>
      </c>
      <c r="B72" s="57">
        <f>B12+B17+B22+B28+B33+B38+B39+B48+B65+B66+B67</f>
        <v>0</v>
      </c>
      <c r="C72" s="57">
        <f aca="true" t="shared" si="20" ref="C72:M72">C12+C17+C22+C28+C33+C38+C39+C48+C65+C66+C67</f>
        <v>0</v>
      </c>
      <c r="D72" s="57">
        <f t="shared" si="20"/>
        <v>0</v>
      </c>
      <c r="E72" s="57">
        <f t="shared" si="20"/>
        <v>0</v>
      </c>
      <c r="F72" s="57">
        <f t="shared" si="20"/>
        <v>0</v>
      </c>
      <c r="G72" s="57">
        <f t="shared" si="20"/>
        <v>0</v>
      </c>
      <c r="H72" s="57">
        <f t="shared" si="20"/>
        <v>0</v>
      </c>
      <c r="I72" s="57">
        <f t="shared" si="20"/>
        <v>0</v>
      </c>
      <c r="J72" s="57">
        <f t="shared" si="20"/>
        <v>0</v>
      </c>
      <c r="K72" s="57">
        <f t="shared" si="20"/>
        <v>0</v>
      </c>
      <c r="L72" s="57">
        <f t="shared" si="20"/>
        <v>0</v>
      </c>
      <c r="M72" s="57">
        <f t="shared" si="20"/>
        <v>0</v>
      </c>
      <c r="N72" s="57">
        <f t="shared" si="19"/>
        <v>0</v>
      </c>
    </row>
    <row r="73" spans="1:14" ht="12.75">
      <c r="A73" s="12" t="s">
        <v>45</v>
      </c>
      <c r="B73" s="42">
        <f>B74+B75+B76+B77</f>
        <v>0</v>
      </c>
      <c r="C73" s="42">
        <f>C74+C75+C76+C77</f>
        <v>0</v>
      </c>
      <c r="D73" s="42">
        <f>D74+D75+D76+D77</f>
        <v>0</v>
      </c>
      <c r="E73" s="42">
        <f>E74+E75+E76+E77</f>
        <v>0</v>
      </c>
      <c r="F73" s="42">
        <f>F74+F75+F76+F77</f>
        <v>0</v>
      </c>
      <c r="G73" s="42">
        <f aca="true" t="shared" si="21" ref="G73:M73">G74+G75+G76+G77</f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2075080</v>
      </c>
      <c r="L73" s="42">
        <f t="shared" si="21"/>
        <v>2202060</v>
      </c>
      <c r="M73" s="42">
        <f t="shared" si="21"/>
        <v>2694440</v>
      </c>
      <c r="N73" s="27">
        <f>N74++N75+N76+N77</f>
        <v>6971580</v>
      </c>
    </row>
    <row r="74" spans="1:14" ht="12.75">
      <c r="A74" s="13" t="s">
        <v>15</v>
      </c>
      <c r="B74" s="57"/>
      <c r="C74" s="57"/>
      <c r="D74" s="57"/>
      <c r="E74" s="57"/>
      <c r="F74" s="57"/>
      <c r="G74" s="57"/>
      <c r="H74" s="57"/>
      <c r="I74" s="57"/>
      <c r="J74" s="57"/>
      <c r="K74" s="57">
        <v>2075080</v>
      </c>
      <c r="L74" s="57">
        <v>2202060</v>
      </c>
      <c r="M74" s="57">
        <v>2694440</v>
      </c>
      <c r="N74" s="57">
        <f t="shared" si="19"/>
        <v>6971580</v>
      </c>
    </row>
    <row r="75" spans="1:14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19"/>
        <v>0</v>
      </c>
    </row>
    <row r="76" spans="1:14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>
        <f t="shared" si="19"/>
        <v>0</v>
      </c>
    </row>
    <row r="77" spans="1:14" ht="12.75">
      <c r="A77" s="13" t="s">
        <v>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>
        <f t="shared" si="19"/>
        <v>0</v>
      </c>
    </row>
    <row r="78" spans="1:14" ht="12.75">
      <c r="A78" s="15" t="s">
        <v>40</v>
      </c>
      <c r="B78" s="28">
        <f>B73-B68</f>
        <v>0</v>
      </c>
      <c r="C78" s="28">
        <f>C73-C68</f>
        <v>0</v>
      </c>
      <c r="D78" s="28">
        <f>D73-D68</f>
        <v>0</v>
      </c>
      <c r="E78" s="28">
        <f>E73-E68</f>
        <v>0</v>
      </c>
      <c r="F78" s="28">
        <f>F73-F68</f>
        <v>0</v>
      </c>
      <c r="G78" s="28">
        <f aca="true" t="shared" si="22" ref="G78:M78">G73-G68</f>
        <v>0</v>
      </c>
      <c r="H78" s="28">
        <f t="shared" si="22"/>
        <v>0</v>
      </c>
      <c r="I78" s="28">
        <f t="shared" si="22"/>
        <v>0</v>
      </c>
      <c r="J78" s="28">
        <f t="shared" si="22"/>
        <v>0</v>
      </c>
      <c r="K78" s="28">
        <f t="shared" si="22"/>
        <v>-1</v>
      </c>
      <c r="L78" s="28">
        <f t="shared" si="22"/>
        <v>0</v>
      </c>
      <c r="M78" s="28">
        <f t="shared" si="22"/>
        <v>0</v>
      </c>
      <c r="N78" s="28">
        <f>N73-N68</f>
        <v>-1</v>
      </c>
    </row>
    <row r="79" spans="1:14" ht="12.75">
      <c r="A79" s="15" t="s">
        <v>41</v>
      </c>
      <c r="B79" s="52" t="e">
        <f>B78/B73*100</f>
        <v>#DIV/0!</v>
      </c>
      <c r="C79" s="52" t="e">
        <f>C78/C73*100</f>
        <v>#DIV/0!</v>
      </c>
      <c r="D79" s="52" t="e">
        <f>D78/D73*100</f>
        <v>#DIV/0!</v>
      </c>
      <c r="E79" s="52" t="e">
        <f>E78/E73*100</f>
        <v>#DIV/0!</v>
      </c>
      <c r="F79" s="52" t="e">
        <f>F78/F73*100</f>
        <v>#DIV/0!</v>
      </c>
      <c r="G79" s="52" t="e">
        <f aca="true" t="shared" si="23" ref="G79:N79">G78/G73*100</f>
        <v>#DIV/0!</v>
      </c>
      <c r="H79" s="30" t="e">
        <f t="shared" si="23"/>
        <v>#DIV/0!</v>
      </c>
      <c r="I79" s="30" t="e">
        <f t="shared" si="23"/>
        <v>#DIV/0!</v>
      </c>
      <c r="J79" s="30" t="e">
        <f t="shared" si="23"/>
        <v>#DIV/0!</v>
      </c>
      <c r="K79" s="30">
        <f t="shared" si="23"/>
        <v>-4.819091312142182E-05</v>
      </c>
      <c r="L79" s="30">
        <f t="shared" si="23"/>
        <v>0</v>
      </c>
      <c r="M79" s="30">
        <f t="shared" si="23"/>
        <v>0</v>
      </c>
      <c r="N79" s="30">
        <f t="shared" si="23"/>
        <v>-1.4343950725660466E-05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M69" sqref="M69"/>
    </sheetView>
  </sheetViews>
  <sheetFormatPr defaultColWidth="9.140625" defaultRowHeight="12.75"/>
  <cols>
    <col min="1" max="1" width="37.421875" style="0" customWidth="1"/>
    <col min="2" max="12" width="7.7109375" style="0" customWidth="1"/>
    <col min="13" max="13" width="8.140625" style="0" customWidth="1"/>
    <col min="14" max="14" width="8.710937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63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19">
        <f>B9+B10+B11+B12</f>
        <v>0</v>
      </c>
      <c r="C8" s="19">
        <f aca="true" t="shared" si="0" ref="C8:N8">C9+C10+C11+C12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</row>
    <row r="9" spans="1:14" ht="12.75">
      <c r="A9" s="13" t="s">
        <v>15</v>
      </c>
      <c r="B9" s="20"/>
      <c r="C9" s="20"/>
      <c r="D9" s="20"/>
      <c r="E9" s="20"/>
      <c r="F9" s="20"/>
      <c r="G9" s="29"/>
      <c r="H9" s="20"/>
      <c r="I9" s="20"/>
      <c r="J9" s="20"/>
      <c r="K9" s="20"/>
      <c r="L9" s="20"/>
      <c r="M9" s="20"/>
      <c r="N9" s="21">
        <f>SUM(B9:M9)</f>
        <v>0</v>
      </c>
    </row>
    <row r="10" spans="1:14" ht="12.75">
      <c r="A10" s="13" t="s">
        <v>16</v>
      </c>
      <c r="B10" s="20"/>
      <c r="C10" s="20"/>
      <c r="D10" s="20"/>
      <c r="E10" s="20"/>
      <c r="F10" s="20"/>
      <c r="G10" s="29"/>
      <c r="H10" s="20"/>
      <c r="I10" s="20"/>
      <c r="J10" s="20"/>
      <c r="K10" s="20"/>
      <c r="L10" s="20"/>
      <c r="M10" s="20"/>
      <c r="N10" s="21">
        <f>SUM(B10:M10)</f>
        <v>0</v>
      </c>
    </row>
    <row r="11" spans="1:14" ht="12.75">
      <c r="A11" s="13" t="s">
        <v>17</v>
      </c>
      <c r="B11" s="20"/>
      <c r="C11" s="20"/>
      <c r="D11" s="20"/>
      <c r="E11" s="20"/>
      <c r="F11" s="20"/>
      <c r="G11" s="29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ht="12.75">
      <c r="A12" s="13" t="s">
        <v>18</v>
      </c>
      <c r="B12" s="20"/>
      <c r="C12" s="20"/>
      <c r="D12" s="20"/>
      <c r="E12" s="20"/>
      <c r="F12" s="20"/>
      <c r="G12" s="29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>
      <c r="A13" s="12" t="s">
        <v>14</v>
      </c>
      <c r="B13" s="22">
        <f>B14+B15+B17+B16</f>
        <v>0</v>
      </c>
      <c r="C13" s="22">
        <f>C14+C15+C17+C16</f>
        <v>0</v>
      </c>
      <c r="D13" s="22">
        <f>D14+D15+D17+D16</f>
        <v>0</v>
      </c>
      <c r="E13" s="22">
        <f>E14+E15+E17+E16</f>
        <v>0</v>
      </c>
      <c r="F13" s="22">
        <f>F14+F15+F17+F16</f>
        <v>0</v>
      </c>
      <c r="G13" s="22">
        <f aca="true" t="shared" si="1" ref="G13:N13">G14+G15+G17+G16</f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</row>
    <row r="14" spans="1:14" ht="12.75">
      <c r="A14" s="13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SUM(B14:M14)</f>
        <v>0</v>
      </c>
    </row>
    <row r="15" spans="1:14" ht="12.75">
      <c r="A15" s="13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>SUM(B15:M15)</f>
        <v>0</v>
      </c>
    </row>
    <row r="16" spans="1:14" ht="12.75">
      <c r="A16" s="13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>SUM(B16:M16)</f>
        <v>0</v>
      </c>
    </row>
    <row r="17" spans="1:14" ht="12.75">
      <c r="A17" s="13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>SUM(B17:M17)</f>
        <v>0</v>
      </c>
    </row>
    <row r="18" spans="1:14" ht="12.75">
      <c r="A18" s="15" t="s">
        <v>37</v>
      </c>
      <c r="B18" s="22">
        <f>B19+B20+B21+B22</f>
        <v>0</v>
      </c>
      <c r="C18" s="22">
        <f>C19+C20+C21+C22</f>
        <v>0</v>
      </c>
      <c r="D18" s="22">
        <f>D19+D20+D21+D22</f>
        <v>0</v>
      </c>
      <c r="E18" s="22">
        <f>E19+E20+E21+E22</f>
        <v>0</v>
      </c>
      <c r="F18" s="22">
        <f>F19+F20+F21+F22</f>
        <v>0</v>
      </c>
      <c r="G18" s="22">
        <f aca="true" t="shared" si="2" ref="G18:N18">G19+G20+G21+G22</f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2.75">
      <c r="A19" s="13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</f>
        <v>0</v>
      </c>
    </row>
    <row r="20" spans="1:14" ht="12.75">
      <c r="A20" s="13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</f>
        <v>0</v>
      </c>
    </row>
    <row r="21" spans="1:14" ht="12.75">
      <c r="A21" s="1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>SUM(B21:M21)</f>
        <v>0</v>
      </c>
    </row>
    <row r="22" spans="1:14" ht="12.75">
      <c r="A22" s="13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SUM(B22:M22)</f>
        <v>0</v>
      </c>
    </row>
    <row r="23" spans="1:14" ht="12.75">
      <c r="A23" s="12" t="s">
        <v>19</v>
      </c>
      <c r="B23" s="22">
        <f>B24+B29</f>
        <v>0</v>
      </c>
      <c r="C23" s="22">
        <f>C24+C29</f>
        <v>0</v>
      </c>
      <c r="D23" s="22">
        <f>D24+D29</f>
        <v>0</v>
      </c>
      <c r="E23" s="22">
        <f>E24+E29</f>
        <v>0</v>
      </c>
      <c r="F23" s="22">
        <f>F24+F29</f>
        <v>0</v>
      </c>
      <c r="G23" s="22">
        <f aca="true" t="shared" si="3" ref="G23:N23">G24+G29</f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2431464</v>
      </c>
      <c r="M23" s="22">
        <f t="shared" si="3"/>
        <v>0</v>
      </c>
      <c r="N23" s="22">
        <f t="shared" si="3"/>
        <v>2431464</v>
      </c>
    </row>
    <row r="24" spans="1:14" ht="12.75">
      <c r="A24" s="14" t="s">
        <v>20</v>
      </c>
      <c r="B24" s="23">
        <f>B25+B26+B28+B27</f>
        <v>0</v>
      </c>
      <c r="C24" s="23">
        <f>C25+C26+C28+C27</f>
        <v>0</v>
      </c>
      <c r="D24" s="23">
        <f>D25+D26+D28+D27</f>
        <v>0</v>
      </c>
      <c r="E24" s="23">
        <f>E25+E26+E28+E27</f>
        <v>0</v>
      </c>
      <c r="F24" s="23">
        <f>F25+F26+F28+F27</f>
        <v>0</v>
      </c>
      <c r="G24" s="23">
        <f aca="true" t="shared" si="4" ref="G24:N24">G25+G26+G28+G27</f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2431464</v>
      </c>
      <c r="M24" s="23">
        <f t="shared" si="4"/>
        <v>0</v>
      </c>
      <c r="N24" s="23">
        <f t="shared" si="4"/>
        <v>2431464</v>
      </c>
    </row>
    <row r="25" spans="1:14" ht="12.75">
      <c r="A25" s="1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aca="true" t="shared" si="5" ref="N25:N33">SUM(B25:M25)</f>
        <v>0</v>
      </c>
    </row>
    <row r="26" spans="1:14" ht="12.75">
      <c r="A26" s="13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5"/>
        <v>0</v>
      </c>
    </row>
    <row r="27" spans="1:14" ht="12.75">
      <c r="A27" s="13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>
        <v>2431464</v>
      </c>
      <c r="M27" s="21"/>
      <c r="N27" s="21">
        <f t="shared" si="5"/>
        <v>2431464</v>
      </c>
    </row>
    <row r="28" spans="1:14" ht="12.75">
      <c r="A28" s="13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5"/>
        <v>0</v>
      </c>
    </row>
    <row r="29" spans="1:14" ht="12.75">
      <c r="A29" s="14" t="s">
        <v>21</v>
      </c>
      <c r="B29" s="23">
        <f>B30+B31+B33+B32</f>
        <v>0</v>
      </c>
      <c r="C29" s="23">
        <f>C30+C31+C33+C32</f>
        <v>0</v>
      </c>
      <c r="D29" s="23">
        <f>D30+D31+D33+D32</f>
        <v>0</v>
      </c>
      <c r="E29" s="23">
        <f>E30+E31+E33+E32</f>
        <v>0</v>
      </c>
      <c r="F29" s="23">
        <f>F30+F31+F33+F32</f>
        <v>0</v>
      </c>
      <c r="G29" s="23">
        <f aca="true" t="shared" si="6" ref="G29:N29">G30+G31+G33+G32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</row>
    <row r="30" spans="1:14" ht="12.75">
      <c r="A30" s="13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5"/>
        <v>0</v>
      </c>
    </row>
    <row r="31" spans="1:14" ht="12.75">
      <c r="A31" s="13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5"/>
        <v>0</v>
      </c>
    </row>
    <row r="32" spans="1:14" ht="12.75">
      <c r="A32" s="13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5"/>
        <v>0</v>
      </c>
    </row>
    <row r="33" spans="1:14" ht="12.75">
      <c r="A33" s="13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5"/>
        <v>0</v>
      </c>
    </row>
    <row r="34" spans="1:14" ht="12.75">
      <c r="A34" s="15" t="s">
        <v>38</v>
      </c>
      <c r="B34" s="22">
        <f>B35+B36+B37+B38</f>
        <v>0</v>
      </c>
      <c r="C34" s="22">
        <f>C35+C36+C37+C38</f>
        <v>0</v>
      </c>
      <c r="D34" s="22">
        <f>D35+D36+D37+D38</f>
        <v>0</v>
      </c>
      <c r="E34" s="22">
        <f>E35+E36+E37+E38</f>
        <v>0</v>
      </c>
      <c r="F34" s="22">
        <f>F35+F36+F37+F38</f>
        <v>0</v>
      </c>
      <c r="G34" s="22">
        <f aca="true" t="shared" si="7" ref="G34:N34">G35+G36+G37+G38</f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2">
        <f t="shared" si="7"/>
        <v>0</v>
      </c>
      <c r="M34" s="22">
        <f t="shared" si="7"/>
        <v>0</v>
      </c>
      <c r="N34" s="22">
        <f t="shared" si="7"/>
        <v>0</v>
      </c>
    </row>
    <row r="35" spans="1:14" ht="12.75">
      <c r="A35" s="13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SUM(B35:M35)</f>
        <v>0</v>
      </c>
    </row>
    <row r="36" spans="1:14" ht="12.75">
      <c r="A36" s="13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12.75">
      <c r="A37" s="13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12.75">
      <c r="A38" s="13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12.75">
      <c r="A39" s="12" t="s">
        <v>44</v>
      </c>
      <c r="B39" s="22">
        <f>B40+B44</f>
        <v>0</v>
      </c>
      <c r="C39" s="22">
        <f>C40+C44</f>
        <v>0</v>
      </c>
      <c r="D39" s="22">
        <f>D40+D44</f>
        <v>0</v>
      </c>
      <c r="E39" s="22">
        <f>E40+E44</f>
        <v>0</v>
      </c>
      <c r="F39" s="22">
        <f>F40+F44</f>
        <v>0</v>
      </c>
      <c r="G39" s="22">
        <f aca="true" t="shared" si="8" ref="G39:N39">G40+G44</f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</row>
    <row r="40" spans="1:14" ht="12.75">
      <c r="A40" s="14" t="s">
        <v>22</v>
      </c>
      <c r="B40" s="24">
        <f>B41+B42+B43</f>
        <v>0</v>
      </c>
      <c r="C40" s="24">
        <f>C41+C42+C43</f>
        <v>0</v>
      </c>
      <c r="D40" s="24">
        <f>D41+D42+D43</f>
        <v>0</v>
      </c>
      <c r="E40" s="24">
        <f>E41+E42+E43</f>
        <v>0</v>
      </c>
      <c r="F40" s="24">
        <f>F41+F42+F43</f>
        <v>0</v>
      </c>
      <c r="G40" s="24">
        <f aca="true" t="shared" si="9" ref="G40:N40">G41+G42+G43</f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</row>
    <row r="41" spans="1:14" ht="12.75">
      <c r="A41" s="13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aca="true" t="shared" si="10" ref="N41:N47">SUM(B41:M41)</f>
        <v>0</v>
      </c>
    </row>
    <row r="42" spans="1:14" ht="12.75">
      <c r="A42" s="13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0"/>
        <v>0</v>
      </c>
    </row>
    <row r="43" spans="1:14" ht="12.75">
      <c r="A43" s="13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0"/>
        <v>0</v>
      </c>
    </row>
    <row r="44" spans="1:14" ht="12.75">
      <c r="A44" s="14" t="s">
        <v>26</v>
      </c>
      <c r="B44" s="24">
        <f>B45+B46+B47</f>
        <v>0</v>
      </c>
      <c r="C44" s="24">
        <f>C45+C46+C47</f>
        <v>0</v>
      </c>
      <c r="D44" s="24">
        <f>D45+D46+D47</f>
        <v>0</v>
      </c>
      <c r="E44" s="24">
        <f>E45+E46+E47</f>
        <v>0</v>
      </c>
      <c r="F44" s="24">
        <f>F45+F46+F47</f>
        <v>0</v>
      </c>
      <c r="G44" s="24">
        <f aca="true" t="shared" si="11" ref="G44:N44">G45+G46+G47</f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 ht="12.75">
      <c r="A45" s="13" t="s">
        <v>23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0"/>
        <v>0</v>
      </c>
    </row>
    <row r="46" spans="1:14" ht="12.75">
      <c r="A46" s="13" t="s">
        <v>24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10"/>
        <v>0</v>
      </c>
    </row>
    <row r="47" spans="1:14" ht="12.75">
      <c r="A47" s="13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10"/>
        <v>0</v>
      </c>
    </row>
    <row r="48" spans="1:14" ht="12.75">
      <c r="A48" s="12" t="s">
        <v>43</v>
      </c>
      <c r="B48" s="25">
        <f>B49+B59</f>
        <v>0</v>
      </c>
      <c r="C48" s="25">
        <f>C49+C59</f>
        <v>0</v>
      </c>
      <c r="D48" s="25">
        <f>D49+D59</f>
        <v>0</v>
      </c>
      <c r="E48" s="25">
        <f>E49+E59</f>
        <v>0</v>
      </c>
      <c r="F48" s="25">
        <f>F49+F59</f>
        <v>0</v>
      </c>
      <c r="G48" s="25">
        <f aca="true" t="shared" si="12" ref="G48:N48">G49+G59</f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</row>
    <row r="49" spans="1:14" ht="12.75">
      <c r="A49" s="14" t="s">
        <v>27</v>
      </c>
      <c r="B49" s="24">
        <f>B50+B51+B52+B53+B54</f>
        <v>0</v>
      </c>
      <c r="C49" s="24">
        <f>C50+C51+C52+C53+C54</f>
        <v>0</v>
      </c>
      <c r="D49" s="24">
        <f>D50+D51+D52+D53+D54</f>
        <v>0</v>
      </c>
      <c r="E49" s="24">
        <f>E50+E51+E52+E53+E54</f>
        <v>0</v>
      </c>
      <c r="F49" s="24">
        <f>F50+F51+F52+F53+F54</f>
        <v>0</v>
      </c>
      <c r="G49" s="24">
        <f aca="true" t="shared" si="13" ref="G49:N49">G50+G51+G52+G53+G54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24">
        <f t="shared" si="13"/>
        <v>0</v>
      </c>
      <c r="M49" s="24">
        <f t="shared" si="13"/>
        <v>0</v>
      </c>
      <c r="N49" s="24">
        <f t="shared" si="13"/>
        <v>0</v>
      </c>
    </row>
    <row r="50" spans="1:14" ht="12.75">
      <c r="A50" s="13" t="s">
        <v>23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aca="true" t="shared" si="14" ref="N50:N67">SUM(B50:M50)</f>
        <v>0</v>
      </c>
    </row>
    <row r="51" spans="1:14" ht="12.75">
      <c r="A51" s="13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4"/>
        <v>0</v>
      </c>
    </row>
    <row r="52" spans="1:14" ht="12.75">
      <c r="A52" s="13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>SUM(B52:M52)</f>
        <v>0</v>
      </c>
    </row>
    <row r="53" spans="1:14" ht="12.75">
      <c r="A53" s="13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14"/>
        <v>0</v>
      </c>
    </row>
    <row r="54" spans="1:14" ht="12.75">
      <c r="A54" s="13" t="s">
        <v>46</v>
      </c>
      <c r="B54" s="21">
        <f>B55+B56+B57+B58</f>
        <v>0</v>
      </c>
      <c r="C54" s="21">
        <f aca="true" t="shared" si="15" ref="C54:M54">C55+C56+C57+C58</f>
        <v>0</v>
      </c>
      <c r="D54" s="21">
        <f t="shared" si="15"/>
        <v>0</v>
      </c>
      <c r="E54" s="21">
        <f t="shared" si="15"/>
        <v>0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21">
        <f t="shared" si="15"/>
        <v>0</v>
      </c>
      <c r="M54" s="21">
        <f t="shared" si="15"/>
        <v>0</v>
      </c>
      <c r="N54" s="21">
        <f t="shared" si="14"/>
        <v>0</v>
      </c>
    </row>
    <row r="55" spans="1:14" ht="12.75">
      <c r="A55" s="13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4"/>
        <v>0</v>
      </c>
    </row>
    <row r="56" spans="1:14" ht="12.75">
      <c r="A56" s="13" t="s">
        <v>16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4"/>
        <v>0</v>
      </c>
    </row>
    <row r="57" spans="1:14" ht="12.75">
      <c r="A57" s="13" t="s">
        <v>17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4"/>
        <v>0</v>
      </c>
    </row>
    <row r="58" spans="1:14" ht="12.75">
      <c r="A58" s="13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4"/>
        <v>0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>D60+D61+D62</f>
        <v>0</v>
      </c>
      <c r="E59" s="24">
        <f>E60+E61+E62</f>
        <v>0</v>
      </c>
      <c r="F59" s="24">
        <f>F60+F61+F62</f>
        <v>0</v>
      </c>
      <c r="G59" s="24">
        <f aca="true" t="shared" si="16" ref="G59:N59">G60+G61+G62</f>
        <v>0</v>
      </c>
      <c r="H59" s="24">
        <f t="shared" si="16"/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24">
        <f t="shared" si="16"/>
        <v>0</v>
      </c>
    </row>
    <row r="60" spans="1:14" ht="12.75">
      <c r="A60" s="17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14"/>
        <v>0</v>
      </c>
    </row>
    <row r="61" spans="1:14" ht="12.75">
      <c r="A61" s="17" t="s">
        <v>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14"/>
        <v>0</v>
      </c>
    </row>
    <row r="62" spans="1:14" ht="12.75">
      <c r="A62" s="17" t="s">
        <v>25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4"/>
        <v>0</v>
      </c>
    </row>
    <row r="63" spans="1:14" ht="12.75">
      <c r="A63" s="17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14"/>
        <v>0</v>
      </c>
    </row>
    <row r="64" spans="1:14" ht="12.75">
      <c r="A64" s="17" t="s">
        <v>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14"/>
        <v>0</v>
      </c>
    </row>
    <row r="65" spans="1:14" ht="12.75">
      <c r="A65" s="15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14"/>
        <v>0</v>
      </c>
    </row>
    <row r="66" spans="1:14" ht="12.75">
      <c r="A66" s="12" t="s">
        <v>30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14"/>
        <v>0</v>
      </c>
    </row>
    <row r="67" spans="1:14" ht="12.75">
      <c r="A67" s="12" t="s">
        <v>31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14"/>
        <v>0</v>
      </c>
    </row>
    <row r="68" spans="1:14" ht="12.75">
      <c r="A68" s="12" t="s">
        <v>32</v>
      </c>
      <c r="B68" s="39">
        <f>B69++B70+B71+B72</f>
        <v>0</v>
      </c>
      <c r="C68" s="39">
        <f>C69++C70+C71+C72</f>
        <v>0</v>
      </c>
      <c r="D68" s="39">
        <f>D69++D70+D71+D72</f>
        <v>0</v>
      </c>
      <c r="E68" s="39">
        <f>E69++E70+E71+E72</f>
        <v>0</v>
      </c>
      <c r="F68" s="39">
        <f>F69++F70+F71+F72</f>
        <v>0</v>
      </c>
      <c r="G68" s="39">
        <f aca="true" t="shared" si="17" ref="G68:N68">G69++G70+G71+G72</f>
        <v>0</v>
      </c>
      <c r="H68" s="39">
        <f t="shared" si="17"/>
        <v>0</v>
      </c>
      <c r="I68" s="39">
        <f t="shared" si="17"/>
        <v>0</v>
      </c>
      <c r="J68" s="39">
        <f>J69++J70+J71+J72</f>
        <v>0</v>
      </c>
      <c r="K68" s="39">
        <f>K69++K70+K71+K72</f>
        <v>0</v>
      </c>
      <c r="L68" s="39">
        <f>L69++L70+L71+L72</f>
        <v>2431464</v>
      </c>
      <c r="M68" s="39">
        <f>M69++M70+M71+M72</f>
        <v>0</v>
      </c>
      <c r="N68" s="26">
        <f t="shared" si="17"/>
        <v>2431464</v>
      </c>
    </row>
    <row r="69" spans="1:14" ht="12.75">
      <c r="A69" s="13" t="s">
        <v>15</v>
      </c>
      <c r="B69" s="57">
        <f>B9+B14+B19+B25+B30+B35</f>
        <v>0</v>
      </c>
      <c r="C69" s="57">
        <f aca="true" t="shared" si="18" ref="C69:M71">C9+C14+C19+C25+C30+C35</f>
        <v>0</v>
      </c>
      <c r="D69" s="57">
        <f t="shared" si="18"/>
        <v>0</v>
      </c>
      <c r="E69" s="57">
        <f t="shared" si="18"/>
        <v>0</v>
      </c>
      <c r="F69" s="57">
        <f t="shared" si="18"/>
        <v>0</v>
      </c>
      <c r="G69" s="57">
        <f t="shared" si="18"/>
        <v>0</v>
      </c>
      <c r="H69" s="57">
        <f t="shared" si="18"/>
        <v>0</v>
      </c>
      <c r="I69" s="57">
        <f t="shared" si="18"/>
        <v>0</v>
      </c>
      <c r="J69" s="57">
        <f t="shared" si="18"/>
        <v>0</v>
      </c>
      <c r="K69" s="57">
        <f t="shared" si="18"/>
        <v>0</v>
      </c>
      <c r="L69" s="57">
        <f t="shared" si="18"/>
        <v>0</v>
      </c>
      <c r="M69" s="57">
        <f t="shared" si="18"/>
        <v>0</v>
      </c>
      <c r="N69" s="57">
        <f aca="true" t="shared" si="19" ref="N69:N77">SUM(B69:M69)</f>
        <v>0</v>
      </c>
    </row>
    <row r="70" spans="1:14" ht="12.75">
      <c r="A70" s="13" t="s">
        <v>16</v>
      </c>
      <c r="B70" s="57">
        <f>B10+B15+B20+B26+B31+B36</f>
        <v>0</v>
      </c>
      <c r="C70" s="57">
        <f t="shared" si="18"/>
        <v>0</v>
      </c>
      <c r="D70" s="57">
        <f t="shared" si="18"/>
        <v>0</v>
      </c>
      <c r="E70" s="57">
        <f t="shared" si="18"/>
        <v>0</v>
      </c>
      <c r="F70" s="57">
        <f t="shared" si="18"/>
        <v>0</v>
      </c>
      <c r="G70" s="57">
        <f t="shared" si="18"/>
        <v>0</v>
      </c>
      <c r="H70" s="57">
        <f t="shared" si="18"/>
        <v>0</v>
      </c>
      <c r="I70" s="57">
        <f t="shared" si="18"/>
        <v>0</v>
      </c>
      <c r="J70" s="57">
        <f t="shared" si="18"/>
        <v>0</v>
      </c>
      <c r="K70" s="57">
        <f t="shared" si="18"/>
        <v>0</v>
      </c>
      <c r="L70" s="57">
        <f t="shared" si="18"/>
        <v>0</v>
      </c>
      <c r="M70" s="57">
        <f t="shared" si="18"/>
        <v>0</v>
      </c>
      <c r="N70" s="57">
        <f t="shared" si="19"/>
        <v>0</v>
      </c>
    </row>
    <row r="71" spans="1:14" ht="12.75">
      <c r="A71" s="13" t="s">
        <v>17</v>
      </c>
      <c r="B71" s="57">
        <f>B11+B16+B21+B27+B32+B37</f>
        <v>0</v>
      </c>
      <c r="C71" s="57">
        <f t="shared" si="18"/>
        <v>0</v>
      </c>
      <c r="D71" s="57">
        <f t="shared" si="18"/>
        <v>0</v>
      </c>
      <c r="E71" s="57">
        <f t="shared" si="18"/>
        <v>0</v>
      </c>
      <c r="F71" s="57">
        <f t="shared" si="18"/>
        <v>0</v>
      </c>
      <c r="G71" s="57">
        <f t="shared" si="18"/>
        <v>0</v>
      </c>
      <c r="H71" s="57">
        <f t="shared" si="18"/>
        <v>0</v>
      </c>
      <c r="I71" s="57">
        <f t="shared" si="18"/>
        <v>0</v>
      </c>
      <c r="J71" s="57">
        <f t="shared" si="18"/>
        <v>0</v>
      </c>
      <c r="K71" s="57">
        <f t="shared" si="18"/>
        <v>0</v>
      </c>
      <c r="L71" s="57">
        <f t="shared" si="18"/>
        <v>2431464</v>
      </c>
      <c r="M71" s="57">
        <f t="shared" si="18"/>
        <v>0</v>
      </c>
      <c r="N71" s="57">
        <f t="shared" si="19"/>
        <v>2431464</v>
      </c>
    </row>
    <row r="72" spans="1:14" ht="12.75">
      <c r="A72" s="13" t="s">
        <v>18</v>
      </c>
      <c r="B72" s="57">
        <f>B12+B17+B22+B28+B33+B38+B39+B48+B65+B66+B67</f>
        <v>0</v>
      </c>
      <c r="C72" s="57">
        <f aca="true" t="shared" si="20" ref="C72:M72">C12+C17+C22+C28+C33+C38+C39+C48+C65+C66+C67</f>
        <v>0</v>
      </c>
      <c r="D72" s="57">
        <f t="shared" si="20"/>
        <v>0</v>
      </c>
      <c r="E72" s="57">
        <f t="shared" si="20"/>
        <v>0</v>
      </c>
      <c r="F72" s="57">
        <f t="shared" si="20"/>
        <v>0</v>
      </c>
      <c r="G72" s="57">
        <f t="shared" si="20"/>
        <v>0</v>
      </c>
      <c r="H72" s="57">
        <f t="shared" si="20"/>
        <v>0</v>
      </c>
      <c r="I72" s="57">
        <f t="shared" si="20"/>
        <v>0</v>
      </c>
      <c r="J72" s="57">
        <f t="shared" si="20"/>
        <v>0</v>
      </c>
      <c r="K72" s="57">
        <f t="shared" si="20"/>
        <v>0</v>
      </c>
      <c r="L72" s="57">
        <f t="shared" si="20"/>
        <v>0</v>
      </c>
      <c r="M72" s="57">
        <f t="shared" si="20"/>
        <v>0</v>
      </c>
      <c r="N72" s="57">
        <f t="shared" si="19"/>
        <v>0</v>
      </c>
    </row>
    <row r="73" spans="1:14" ht="12.75">
      <c r="A73" s="12" t="s">
        <v>45</v>
      </c>
      <c r="B73" s="42">
        <f>B74+B75+B76+B77</f>
        <v>0</v>
      </c>
      <c r="C73" s="42">
        <f>C74+C75+C76+C77</f>
        <v>0</v>
      </c>
      <c r="D73" s="42">
        <f>D74+D75+D76+D77</f>
        <v>0</v>
      </c>
      <c r="E73" s="42">
        <f>E74+E75+E76+E77</f>
        <v>0</v>
      </c>
      <c r="F73" s="42">
        <f>F74+F75+F76+F77</f>
        <v>0</v>
      </c>
      <c r="G73" s="42">
        <f aca="true" t="shared" si="21" ref="G73:M73">G74+G75+G76+G77</f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2426256</v>
      </c>
      <c r="M73" s="42">
        <f t="shared" si="21"/>
        <v>0</v>
      </c>
      <c r="N73" s="27">
        <f>N74++N75+N76+N77</f>
        <v>2426256</v>
      </c>
    </row>
    <row r="74" spans="1:14" ht="12.75">
      <c r="A74" s="13" t="s">
        <v>15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>
        <f t="shared" si="19"/>
        <v>0</v>
      </c>
    </row>
    <row r="75" spans="1:14" ht="12.75">
      <c r="A75" s="13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19"/>
        <v>0</v>
      </c>
    </row>
    <row r="76" spans="1:14" ht="12.75">
      <c r="A76" s="13" t="s">
        <v>17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>
        <v>2426256</v>
      </c>
      <c r="M76" s="57"/>
      <c r="N76" s="57">
        <f t="shared" si="19"/>
        <v>2426256</v>
      </c>
    </row>
    <row r="77" spans="1:14" ht="12.75">
      <c r="A77" s="13" t="s">
        <v>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>
        <f t="shared" si="19"/>
        <v>0</v>
      </c>
    </row>
    <row r="78" spans="1:14" ht="12.75">
      <c r="A78" s="15" t="s">
        <v>40</v>
      </c>
      <c r="B78" s="28">
        <f>B73-B68</f>
        <v>0</v>
      </c>
      <c r="C78" s="28">
        <f>C73-C68</f>
        <v>0</v>
      </c>
      <c r="D78" s="28">
        <f>D73-D68</f>
        <v>0</v>
      </c>
      <c r="E78" s="28">
        <f>E73-E68</f>
        <v>0</v>
      </c>
      <c r="F78" s="28">
        <f>F73-F68</f>
        <v>0</v>
      </c>
      <c r="G78" s="28">
        <f aca="true" t="shared" si="22" ref="G78:M78">G73-G68</f>
        <v>0</v>
      </c>
      <c r="H78" s="28">
        <f t="shared" si="22"/>
        <v>0</v>
      </c>
      <c r="I78" s="28">
        <f t="shared" si="22"/>
        <v>0</v>
      </c>
      <c r="J78" s="28">
        <f t="shared" si="22"/>
        <v>0</v>
      </c>
      <c r="K78" s="28">
        <f t="shared" si="22"/>
        <v>0</v>
      </c>
      <c r="L78" s="28">
        <f t="shared" si="22"/>
        <v>-5208</v>
      </c>
      <c r="M78" s="28">
        <f t="shared" si="22"/>
        <v>0</v>
      </c>
      <c r="N78" s="28">
        <f>N73-N68</f>
        <v>-5208</v>
      </c>
    </row>
    <row r="79" spans="1:14" ht="12.75">
      <c r="A79" s="15" t="s">
        <v>41</v>
      </c>
      <c r="B79" s="52" t="e">
        <f>B78/B73*100</f>
        <v>#DIV/0!</v>
      </c>
      <c r="C79" s="52" t="e">
        <f>C78/C73*100</f>
        <v>#DIV/0!</v>
      </c>
      <c r="D79" s="52" t="e">
        <f>D78/D73*100</f>
        <v>#DIV/0!</v>
      </c>
      <c r="E79" s="52" t="e">
        <f>E78/E73*100</f>
        <v>#DIV/0!</v>
      </c>
      <c r="F79" s="52" t="e">
        <f>F78/F73*100</f>
        <v>#DIV/0!</v>
      </c>
      <c r="G79" s="52" t="e">
        <f aca="true" t="shared" si="23" ref="G79:N79">G78/G73*100</f>
        <v>#DIV/0!</v>
      </c>
      <c r="H79" s="30" t="e">
        <f t="shared" si="23"/>
        <v>#DIV/0!</v>
      </c>
      <c r="I79" s="30" t="e">
        <f t="shared" si="23"/>
        <v>#DIV/0!</v>
      </c>
      <c r="J79" s="30" t="e">
        <f t="shared" si="23"/>
        <v>#DIV/0!</v>
      </c>
      <c r="K79" s="30" t="e">
        <f t="shared" si="23"/>
        <v>#DIV/0!</v>
      </c>
      <c r="L79" s="30">
        <f t="shared" si="23"/>
        <v>-0.21465171028943358</v>
      </c>
      <c r="M79" s="30" t="e">
        <f t="shared" si="23"/>
        <v>#DIV/0!</v>
      </c>
      <c r="N79" s="30">
        <f t="shared" si="23"/>
        <v>-0.21465171028943358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3">
      <selection activeCell="M25" sqref="M25:M28"/>
    </sheetView>
  </sheetViews>
  <sheetFormatPr defaultColWidth="9.140625" defaultRowHeight="12.75"/>
  <cols>
    <col min="1" max="1" width="42.8515625" style="0" customWidth="1"/>
    <col min="2" max="13" width="7.8515625" style="0" customWidth="1"/>
  </cols>
  <sheetData>
    <row r="1" spans="1:14" ht="15.75">
      <c r="A1" s="1" t="s">
        <v>57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4" ht="12.75">
      <c r="A2" s="5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</row>
    <row r="3" spans="1:14" ht="12.75">
      <c r="A3" s="5" t="s">
        <v>56</v>
      </c>
      <c r="B3" s="2"/>
      <c r="C3" s="2"/>
      <c r="D3" s="3"/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ht="12.75">
      <c r="A6" s="9" t="s">
        <v>13</v>
      </c>
      <c r="B6" s="6" t="s">
        <v>58</v>
      </c>
      <c r="C6" s="6" t="s">
        <v>58</v>
      </c>
      <c r="D6" s="6" t="s">
        <v>58</v>
      </c>
      <c r="E6" s="6" t="s">
        <v>58</v>
      </c>
      <c r="F6" s="6" t="s">
        <v>58</v>
      </c>
      <c r="G6" s="6" t="s">
        <v>58</v>
      </c>
      <c r="H6" s="6" t="s">
        <v>58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58</v>
      </c>
    </row>
    <row r="7" spans="1:14" ht="12.75">
      <c r="A7" s="10"/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1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12.75">
      <c r="A8" s="15" t="s">
        <v>36</v>
      </c>
      <c r="B8" s="34">
        <f>B9+B10+B11+B12</f>
        <v>3509757</v>
      </c>
      <c r="C8" s="34">
        <f aca="true" t="shared" si="0" ref="C8:N8">C9+C10+C11+C12</f>
        <v>3542286</v>
      </c>
      <c r="D8" s="34">
        <f t="shared" si="0"/>
        <v>3657999</v>
      </c>
      <c r="E8" s="34">
        <f t="shared" si="0"/>
        <v>3210081</v>
      </c>
      <c r="F8" s="34">
        <f t="shared" si="0"/>
        <v>2992322</v>
      </c>
      <c r="G8" s="34">
        <f t="shared" si="0"/>
        <v>2765550</v>
      </c>
      <c r="H8" s="34">
        <f t="shared" si="0"/>
        <v>2860462</v>
      </c>
      <c r="I8" s="34">
        <f>I9+I10+I11+I12</f>
        <v>2973421</v>
      </c>
      <c r="J8" s="34">
        <f t="shared" si="0"/>
        <v>2949059</v>
      </c>
      <c r="K8" s="34">
        <f t="shared" si="0"/>
        <v>1669102</v>
      </c>
      <c r="L8" s="34">
        <f t="shared" si="0"/>
        <v>1273110</v>
      </c>
      <c r="M8" s="34">
        <f t="shared" si="0"/>
        <v>1634357</v>
      </c>
      <c r="N8" s="34">
        <f t="shared" si="0"/>
        <v>33037506</v>
      </c>
    </row>
    <row r="9" spans="1:14" ht="12.75">
      <c r="A9" s="13" t="s">
        <v>15</v>
      </c>
      <c r="B9" s="31">
        <f>шаля!B9+Сир!B9+ПРУ!B9+мет!B9+БКУ!B9</f>
        <v>3509757</v>
      </c>
      <c r="C9" s="31">
        <f>шаля!C9+Сир!C9+ПРУ!C9+мет!C9+БКУ!C9</f>
        <v>3542286</v>
      </c>
      <c r="D9" s="31">
        <f>шаля!D9+Сир!D9+ПРУ!D9+мет!D9+БКУ!D9</f>
        <v>3657999</v>
      </c>
      <c r="E9" s="31">
        <f>шаля!E9+Сир!E9+ПРУ!E9+мет!E9+БКУ!E9</f>
        <v>3210081</v>
      </c>
      <c r="F9" s="31">
        <f>шаля!F9+Сир!F9+ПРУ!F9+мет!F9+БКУ!F9</f>
        <v>2992322</v>
      </c>
      <c r="G9" s="31">
        <f>шаля!G9+Сир!G9+ПРУ!G9+мет!G9+БКУ!G9</f>
        <v>2765550</v>
      </c>
      <c r="H9" s="31">
        <f>шаля!H9+Сир!H9+ПРУ!H9+мет!H9+БКУ!H9</f>
        <v>2860462</v>
      </c>
      <c r="I9" s="31">
        <f>шаля!I9+Сир!I9+ПРУ!I9+мет!I9+БКУ!I9</f>
        <v>2973421</v>
      </c>
      <c r="J9" s="31">
        <f>шаля!J9+Сир!J9+ПРУ!J9+мет!J9+БКУ!J9</f>
        <v>2949059</v>
      </c>
      <c r="K9" s="31">
        <f>шаля!K9+Сир!K9+ПРУ!K9+мет!K9+БКУ!K9+арт!K9+мтрз!K9</f>
        <v>944381</v>
      </c>
      <c r="L9" s="31">
        <f>шаля!L9+Сир!L9+ПРУ!L9+мет!L9+БКУ!L9+арт!L9+мтрз!L9</f>
        <v>887469</v>
      </c>
      <c r="M9" s="31">
        <f>шаля!M9+Сир!M9+ПРУ!M9+мет!M9+БКУ!M9+арт!M9+мтрз!M9</f>
        <v>1098098</v>
      </c>
      <c r="N9" s="21">
        <f>SUM(B9:M9)</f>
        <v>31390885</v>
      </c>
    </row>
    <row r="10" spans="1:14" ht="12.75">
      <c r="A10" s="13" t="s">
        <v>16</v>
      </c>
      <c r="B10" s="31">
        <f>шаля!B10+Сир!B10+ПРУ!B10+мет!B10+БКУ!B10</f>
        <v>0</v>
      </c>
      <c r="C10" s="31">
        <f>шаля!C10+Сир!C10+ПРУ!C10+мет!C10+БКУ!C10</f>
        <v>0</v>
      </c>
      <c r="D10" s="31">
        <f>шаля!D10+Сир!D10+ПРУ!D10+мет!D10+БКУ!D10</f>
        <v>0</v>
      </c>
      <c r="E10" s="31">
        <f>шаля!E10+Сир!E10+ПРУ!E10+мет!E10+БКУ!E10</f>
        <v>0</v>
      </c>
      <c r="F10" s="31">
        <f>шаля!F10+Сир!F10+ПРУ!F10+мет!F10+БКУ!F10</f>
        <v>0</v>
      </c>
      <c r="G10" s="31">
        <f>шаля!G10+Сир!G10+ПРУ!G10+мет!G10+БКУ!G10</f>
        <v>0</v>
      </c>
      <c r="H10" s="31">
        <f>шаля!H10+Сир!H10+ПРУ!H10+мет!H10+БКУ!H10</f>
        <v>0</v>
      </c>
      <c r="I10" s="31">
        <f>шаля!I10+Сир!I10+ПРУ!I10+мет!I10+БКУ!I10</f>
        <v>0</v>
      </c>
      <c r="J10" s="31">
        <f>шаля!J10+Сир!J10+ПРУ!J10+мет!J10+БКУ!J10</f>
        <v>0</v>
      </c>
      <c r="K10" s="31">
        <f>шаля!K10+Сир!K10+ПРУ!K10+мет!K10+БКУ!K10+арт!K10+мтрз!K10</f>
        <v>723780</v>
      </c>
      <c r="L10" s="31">
        <f>шаля!L10+Сир!L10+ПРУ!L10+мет!L10+БКУ!L10+арт!L10+мтрз!L10</f>
        <v>383940</v>
      </c>
      <c r="M10" s="31">
        <f>шаля!M10+Сир!M10+ПРУ!M10+мет!M10+БКУ!M10+арт!M10+мтрз!M10</f>
        <v>536259</v>
      </c>
      <c r="N10" s="21">
        <f>SUM(B10:M10)</f>
        <v>1643979</v>
      </c>
    </row>
    <row r="11" spans="1:14" ht="12.75">
      <c r="A11" s="13" t="s">
        <v>17</v>
      </c>
      <c r="B11" s="31">
        <f>шаля!B11+Сир!B11+ПРУ!B11+мет!B11+БКУ!B11</f>
        <v>0</v>
      </c>
      <c r="C11" s="31">
        <f>шаля!C11+Сир!C11+ПРУ!C11+мет!C11+БКУ!C11</f>
        <v>0</v>
      </c>
      <c r="D11" s="31">
        <f>шаля!D11+Сир!D11+ПРУ!D11+мет!D11+БКУ!D11</f>
        <v>0</v>
      </c>
      <c r="E11" s="31">
        <f>шаля!E11+Сир!E11+ПРУ!E11+мет!E11+БКУ!E11</f>
        <v>0</v>
      </c>
      <c r="F11" s="31">
        <f>шаля!F11+Сир!F11+ПРУ!F11+мет!F11+БКУ!F11</f>
        <v>0</v>
      </c>
      <c r="G11" s="31">
        <f>шаля!G11+Сир!G11+ПРУ!G11+мет!G11+БКУ!G11</f>
        <v>0</v>
      </c>
      <c r="H11" s="31">
        <f>шаля!H11+Сир!H11+ПРУ!H11+мет!H11+БКУ!H11</f>
        <v>0</v>
      </c>
      <c r="I11" s="31">
        <f>шаля!I11+Сир!I11+ПРУ!I11+мет!I11+БКУ!I11</f>
        <v>0</v>
      </c>
      <c r="J11" s="31">
        <f>шаля!J11+Сир!J11+ПРУ!J11+мет!J11+БКУ!J11</f>
        <v>0</v>
      </c>
      <c r="K11" s="31">
        <f>шаля!K11+Сир!K11+ПРУ!K11+мет!K11+БКУ!K11+арт!K11+мтрз!K11</f>
        <v>941</v>
      </c>
      <c r="L11" s="31">
        <f>шаля!L11+Сир!L11+ПРУ!L11+мет!L11+БКУ!L11+арт!L11+мтрз!L11</f>
        <v>1701</v>
      </c>
      <c r="M11" s="31">
        <f>шаля!M11+Сир!M11+ПРУ!M11+мет!M11+БКУ!M11+арт!M11+мтрз!M11</f>
        <v>0</v>
      </c>
      <c r="N11" s="21">
        <f>SUM(B11:M11)</f>
        <v>2642</v>
      </c>
    </row>
    <row r="12" spans="1:14" ht="12.75">
      <c r="A12" s="13" t="s">
        <v>18</v>
      </c>
      <c r="B12" s="31">
        <f>шаля!B12+Сир!B12+ПРУ!B12+мет!B12+БКУ!B12</f>
        <v>0</v>
      </c>
      <c r="C12" s="31">
        <f>шаля!C12+Сир!C12+ПРУ!C12+мет!C12+БКУ!C12</f>
        <v>0</v>
      </c>
      <c r="D12" s="31">
        <f>шаля!D12+Сир!D12+ПРУ!D12+мет!D12+БКУ!D12</f>
        <v>0</v>
      </c>
      <c r="E12" s="31">
        <f>шаля!E12+Сир!E12+ПРУ!E12+мет!E12+БКУ!E12</f>
        <v>0</v>
      </c>
      <c r="F12" s="31">
        <f>шаля!F12+Сир!F12+ПРУ!F12+мет!F12+БКУ!F12</f>
        <v>0</v>
      </c>
      <c r="G12" s="31">
        <f>шаля!G12+Сир!G12+ПРУ!G12+мет!G12+БКУ!G12</f>
        <v>0</v>
      </c>
      <c r="H12" s="31">
        <f>шаля!H12+Сир!H12+ПРУ!H12+мет!H12+БКУ!H12</f>
        <v>0</v>
      </c>
      <c r="I12" s="31">
        <f>шаля!I12+Сир!I12+ПРУ!I12+мет!I12+БКУ!I12</f>
        <v>0</v>
      </c>
      <c r="J12" s="31">
        <f>шаля!J12+Сир!J12+ПРУ!J12+мет!J12+БКУ!J12</f>
        <v>0</v>
      </c>
      <c r="K12" s="31">
        <f>шаля!K12+Сир!K12+ПРУ!K12+мет!K12+БКУ!K12+арт!K12+мтрз!K12</f>
        <v>0</v>
      </c>
      <c r="L12" s="31">
        <f>шаля!L12+Сир!L12+ПРУ!L12+мет!L12+БКУ!L12+арт!L12+мтрз!L12</f>
        <v>0</v>
      </c>
      <c r="M12" s="31">
        <f>шаля!M12+Сир!M12+ПРУ!M12+мет!M12+БКУ!M12+арт!M12+мтрз!M12</f>
        <v>0</v>
      </c>
      <c r="N12" s="21">
        <f>SUM(B12:M12)</f>
        <v>0</v>
      </c>
    </row>
    <row r="13" spans="1:14" ht="12.75">
      <c r="A13" s="12" t="s">
        <v>14</v>
      </c>
      <c r="B13" s="35">
        <f>B14+B15+B17+B16</f>
        <v>3035837</v>
      </c>
      <c r="C13" s="35">
        <f aca="true" t="shared" si="1" ref="C13:N13">C14+C15+C17+C16</f>
        <v>3104953</v>
      </c>
      <c r="D13" s="35">
        <f t="shared" si="1"/>
        <v>2956950</v>
      </c>
      <c r="E13" s="35">
        <f t="shared" si="1"/>
        <v>2393288</v>
      </c>
      <c r="F13" s="35">
        <f t="shared" si="1"/>
        <v>2165286</v>
      </c>
      <c r="G13" s="35">
        <f t="shared" si="1"/>
        <v>2018725</v>
      </c>
      <c r="H13" s="35">
        <f t="shared" si="1"/>
        <v>4358822</v>
      </c>
      <c r="I13" s="35">
        <f>I14+I15+I17+I16</f>
        <v>2022628</v>
      </c>
      <c r="J13" s="35">
        <f t="shared" si="1"/>
        <v>2362215</v>
      </c>
      <c r="K13" s="35">
        <f t="shared" si="1"/>
        <v>1285093</v>
      </c>
      <c r="L13" s="35">
        <f t="shared" si="1"/>
        <v>1405380</v>
      </c>
      <c r="M13" s="35">
        <f t="shared" si="1"/>
        <v>1512655</v>
      </c>
      <c r="N13" s="35">
        <f t="shared" si="1"/>
        <v>28621832</v>
      </c>
    </row>
    <row r="14" spans="1:14" ht="12.75">
      <c r="A14" s="13" t="s">
        <v>15</v>
      </c>
      <c r="B14" s="31">
        <f>шаля!B14+Сир!B14+ПРУ!B14+мет!B14+БКУ!B14</f>
        <v>1777119</v>
      </c>
      <c r="C14" s="31">
        <f>шаля!C14+Сир!C14+ПРУ!C14+мет!C14+БКУ!C14</f>
        <v>1766856</v>
      </c>
      <c r="D14" s="31">
        <f>шаля!D14+Сир!D14+ПРУ!D14+мет!D14+БКУ!D14</f>
        <v>1747568</v>
      </c>
      <c r="E14" s="31">
        <f>шаля!E14+Сир!E14+ПРУ!E14+мет!E14+БКУ!E14</f>
        <v>1472236</v>
      </c>
      <c r="F14" s="31">
        <f>шаля!F14+Сир!F14+ПРУ!F14+мет!F14+БКУ!F14</f>
        <v>1423871</v>
      </c>
      <c r="G14" s="31">
        <f>шаля!G14+Сир!G14+ПРУ!G14+мет!G14+БКУ!G14</f>
        <v>1260203</v>
      </c>
      <c r="H14" s="31">
        <f>шаля!H14+Сир!H14+ПРУ!H14+мет!H14+БКУ!H14</f>
        <v>909424</v>
      </c>
      <c r="I14" s="31">
        <f>шаля!I14+Сир!I14+ПРУ!I14+мет!I14+БКУ!I14</f>
        <v>1149340</v>
      </c>
      <c r="J14" s="31">
        <f>шаля!J14+Сир!J14+ПРУ!J14+мет!J14+БКУ!J14</f>
        <v>1434206</v>
      </c>
      <c r="K14" s="31">
        <f>шаля!K14+Сир!K14+ПРУ!K14+мет!K14+БКУ!K14+арт!K14+мтрз!K14</f>
        <v>761830</v>
      </c>
      <c r="L14" s="31">
        <f>шаля!L14+Сир!L14+ПРУ!L14+мет!L14+БКУ!L14+арт!L14+мтрз!L14</f>
        <v>777114</v>
      </c>
      <c r="M14" s="31">
        <f>шаля!M14+Сир!M14+ПРУ!M14+мет!M14+БКУ!M14+арт!M14+мтрз!M14</f>
        <v>846680</v>
      </c>
      <c r="N14" s="21">
        <f>SUM(B14:M14)</f>
        <v>15326447</v>
      </c>
    </row>
    <row r="15" spans="1:14" ht="12.75">
      <c r="A15" s="13" t="s">
        <v>16</v>
      </c>
      <c r="B15" s="31">
        <f>шаля!B15+Сир!B15+ПРУ!B15+мет!B15+БКУ!B15</f>
        <v>1258718</v>
      </c>
      <c r="C15" s="31">
        <f>шаля!C15+Сир!C15+ПРУ!C15+мет!C15+БКУ!C15</f>
        <v>1338097</v>
      </c>
      <c r="D15" s="31">
        <f>шаля!D15+Сир!D15+ПРУ!D15+мет!D15+БКУ!D15</f>
        <v>1209382</v>
      </c>
      <c r="E15" s="31">
        <f>шаля!E15+Сир!E15+ПРУ!E15+мет!E15+БКУ!E15</f>
        <v>921052</v>
      </c>
      <c r="F15" s="31">
        <f>шаля!F15+Сир!F15+ПРУ!F15+мет!F15+БКУ!F15</f>
        <v>741415</v>
      </c>
      <c r="G15" s="31">
        <f>шаля!G15+Сир!G15+ПРУ!G15+мет!G15+БКУ!G15</f>
        <v>758522</v>
      </c>
      <c r="H15" s="31">
        <f>шаля!H15+Сир!H15+ПРУ!H15+мет!H15+БКУ!H15</f>
        <v>3449398</v>
      </c>
      <c r="I15" s="31">
        <f>шаля!I15+Сир!I15+ПРУ!I15+мет!I15+БКУ!I15</f>
        <v>873288</v>
      </c>
      <c r="J15" s="31">
        <f>шаля!J15+Сир!J15+ПРУ!J15+мет!J15+БКУ!J15</f>
        <v>928009</v>
      </c>
      <c r="K15" s="31">
        <f>шаля!K15+Сир!K15+ПРУ!K15+мет!K15+БКУ!K15+арт!K15+мтрз!K15</f>
        <v>523263</v>
      </c>
      <c r="L15" s="31">
        <f>шаля!L15+Сир!L15+ПРУ!L15+мет!L15+БКУ!L15+арт!L15+мтрз!L15</f>
        <v>628266</v>
      </c>
      <c r="M15" s="31">
        <f>шаля!M15+Сир!M15+ПРУ!M15+мет!M15+БКУ!M15+арт!M15+мтрз!M15</f>
        <v>665975</v>
      </c>
      <c r="N15" s="21">
        <f>SUM(B15:M15)</f>
        <v>13295385</v>
      </c>
    </row>
    <row r="16" spans="1:14" ht="12.75">
      <c r="A16" s="13" t="s">
        <v>17</v>
      </c>
      <c r="B16" s="31">
        <f>шаля!B16+Сир!B16+ПРУ!B16+мет!B16+БКУ!B16</f>
        <v>0</v>
      </c>
      <c r="C16" s="31">
        <f>шаля!C16+Сир!C16+ПРУ!C16+мет!C16+БКУ!C16</f>
        <v>0</v>
      </c>
      <c r="D16" s="31">
        <f>шаля!D16+Сир!D16+ПРУ!D16+мет!D16+БКУ!D16</f>
        <v>0</v>
      </c>
      <c r="E16" s="31">
        <f>шаля!E16+Сир!E16+ПРУ!E16+мет!E16+БКУ!E16</f>
        <v>0</v>
      </c>
      <c r="F16" s="31">
        <f>шаля!F16+Сир!F16+ПРУ!F16+мет!F16+БКУ!F16</f>
        <v>0</v>
      </c>
      <c r="G16" s="31">
        <f>шаля!G16+Сир!G16+ПРУ!G16+мет!G16+БКУ!G16</f>
        <v>0</v>
      </c>
      <c r="H16" s="31">
        <f>шаля!H16+Сир!H16+ПРУ!H16+мет!H16+БКУ!H16</f>
        <v>0</v>
      </c>
      <c r="I16" s="31">
        <f>шаля!I16+Сир!I16+ПРУ!I16+мет!I16+БКУ!I16</f>
        <v>0</v>
      </c>
      <c r="J16" s="31">
        <f>шаля!J16+Сир!J16+ПРУ!J16+мет!J16+БКУ!J16</f>
        <v>0</v>
      </c>
      <c r="K16" s="31">
        <f>шаля!K16+Сир!K16+ПРУ!K16+мет!K16+БКУ!K16+арт!K16+мтрз!K16</f>
        <v>0</v>
      </c>
      <c r="L16" s="31">
        <f>шаля!L16+Сир!L16+ПРУ!L16+мет!L16+БКУ!L16+арт!L16+мтрз!L16</f>
        <v>0</v>
      </c>
      <c r="M16" s="31">
        <f>шаля!M16+Сир!M16+ПРУ!M16+мет!M16+БКУ!M16+арт!M16+мтрз!M16</f>
        <v>0</v>
      </c>
      <c r="N16" s="21">
        <f>SUM(B16:M16)</f>
        <v>0</v>
      </c>
    </row>
    <row r="17" spans="1:14" ht="12.75">
      <c r="A17" s="13" t="s">
        <v>18</v>
      </c>
      <c r="B17" s="31">
        <f>шаля!B17+Сир!B17+ПРУ!B17+мет!B17+БКУ!B17</f>
        <v>0</v>
      </c>
      <c r="C17" s="31">
        <f>шаля!C17+Сир!C17+ПРУ!C17+мет!C17+БКУ!C17</f>
        <v>0</v>
      </c>
      <c r="D17" s="31">
        <f>шаля!D17+Сир!D17+ПРУ!D17+мет!D17+БКУ!D17</f>
        <v>0</v>
      </c>
      <c r="E17" s="31">
        <f>шаля!E17+Сир!E17+ПРУ!E17+мет!E17+БКУ!E17</f>
        <v>0</v>
      </c>
      <c r="F17" s="31">
        <f>шаля!F17+Сир!F17+ПРУ!F17+мет!F17+БКУ!F17</f>
        <v>0</v>
      </c>
      <c r="G17" s="31">
        <f>шаля!G17+Сир!G17+ПРУ!G17+мет!G17+БКУ!G17</f>
        <v>0</v>
      </c>
      <c r="H17" s="31">
        <f>шаля!H17+Сир!H17+ПРУ!H17+мет!H17+БКУ!H17</f>
        <v>0</v>
      </c>
      <c r="I17" s="31">
        <f>шаля!I17+Сир!I17+ПРУ!I17+мет!I17+БКУ!I17</f>
        <v>0</v>
      </c>
      <c r="J17" s="31">
        <f>шаля!J17+Сир!J17+ПРУ!J17+мет!J17+БКУ!J17</f>
        <v>0</v>
      </c>
      <c r="K17" s="31">
        <f>шаля!K17+Сир!K17+ПРУ!K17+мет!K17+БКУ!K17+арт!K17+мтрз!K17</f>
        <v>0</v>
      </c>
      <c r="L17" s="31">
        <f>шаля!L17+Сир!L17+ПРУ!L17+мет!L17+БКУ!L17</f>
        <v>0</v>
      </c>
      <c r="M17" s="31">
        <f>шаля!M17+Сир!M17+ПРУ!M17+мет!M17+БКУ!M17</f>
        <v>0</v>
      </c>
      <c r="N17" s="21">
        <f>SUM(B17:M17)</f>
        <v>0</v>
      </c>
    </row>
    <row r="18" spans="1:14" ht="12.75">
      <c r="A18" s="15" t="s">
        <v>37</v>
      </c>
      <c r="B18" s="35">
        <f>B19+B20+B21+B22</f>
        <v>0</v>
      </c>
      <c r="C18" s="35">
        <f aca="true" t="shared" si="2" ref="C18:N18">C19+C20+C21+C22</f>
        <v>0</v>
      </c>
      <c r="D18" s="35">
        <f t="shared" si="2"/>
        <v>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35">
        <f t="shared" si="2"/>
        <v>0</v>
      </c>
      <c r="I18" s="35">
        <f>I19+I20+I21+I22</f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</row>
    <row r="19" spans="1:14" ht="12.75">
      <c r="A19" s="13" t="s">
        <v>15</v>
      </c>
      <c r="B19" s="31">
        <f>шаля!B19+Сир!B19+ПРУ!B19+мет!B19+БКУ!B19</f>
        <v>0</v>
      </c>
      <c r="C19" s="31">
        <f>шаля!C19+Сир!C19+ПРУ!C19+мет!C19+БКУ!C19</f>
        <v>0</v>
      </c>
      <c r="D19" s="31">
        <f>шаля!D19+Сир!D19+ПРУ!D19+мет!D19+БКУ!D19</f>
        <v>0</v>
      </c>
      <c r="E19" s="31">
        <f>шаля!E19+Сир!E19+ПРУ!E19+мет!E19+БКУ!E19</f>
        <v>0</v>
      </c>
      <c r="F19" s="31">
        <f>шаля!F19+Сир!F19+ПРУ!F19+мет!F19+БКУ!F19</f>
        <v>0</v>
      </c>
      <c r="G19" s="31">
        <f>шаля!G19+Сир!G19+ПРУ!G19+мет!G19+БКУ!G19</f>
        <v>0</v>
      </c>
      <c r="H19" s="31">
        <f>шаля!H19+Сир!H19+ПРУ!H19+мет!H19+БКУ!H19</f>
        <v>0</v>
      </c>
      <c r="I19" s="31">
        <f>шаля!I19+Сир!I19+ПРУ!I19+мет!I19+БКУ!I19</f>
        <v>0</v>
      </c>
      <c r="J19" s="31">
        <f>шаля!J19+Сир!J19+ПРУ!J19+мет!J19+БКУ!J19</f>
        <v>0</v>
      </c>
      <c r="K19" s="31">
        <f>шаля!K19+Сир!K19+ПРУ!K19+мет!K19+БКУ!K19</f>
        <v>0</v>
      </c>
      <c r="L19" s="31">
        <f>шаля!L19+Сир!L19+ПРУ!L19+мет!L19+БКУ!L19</f>
        <v>0</v>
      </c>
      <c r="M19" s="31">
        <f>шаля!M19+Сир!M19+ПРУ!M19+мет!M19+БКУ!M19</f>
        <v>0</v>
      </c>
      <c r="N19" s="21">
        <f>SUM(B19:M19)</f>
        <v>0</v>
      </c>
    </row>
    <row r="20" spans="1:14" ht="12.75">
      <c r="A20" s="13" t="s">
        <v>16</v>
      </c>
      <c r="B20" s="31">
        <f>шаля!B20+Сир!B20+ПРУ!B20+мет!B20+БКУ!B20</f>
        <v>0</v>
      </c>
      <c r="C20" s="31">
        <f>шаля!C20+Сир!C20+ПРУ!C20+мет!C20+БКУ!C20</f>
        <v>0</v>
      </c>
      <c r="D20" s="31">
        <f>шаля!D20+Сир!D20+ПРУ!D20+мет!D20+БКУ!D20</f>
        <v>0</v>
      </c>
      <c r="E20" s="31">
        <f>шаля!E20+Сир!E20+ПРУ!E20+мет!E20+БКУ!E20</f>
        <v>0</v>
      </c>
      <c r="F20" s="31">
        <f>шаля!F20+Сир!F20+ПРУ!F20+мет!F20+БКУ!F20</f>
        <v>0</v>
      </c>
      <c r="G20" s="31">
        <f>шаля!G20+Сир!G20+ПРУ!G20+мет!G20+БКУ!G20</f>
        <v>0</v>
      </c>
      <c r="H20" s="31">
        <f>шаля!H20+Сир!H20+ПРУ!H20+мет!H20+БКУ!H20</f>
        <v>0</v>
      </c>
      <c r="I20" s="31">
        <f>шаля!I20+Сир!I20+ПРУ!I20+мет!I20+БКУ!I20</f>
        <v>0</v>
      </c>
      <c r="J20" s="31">
        <f>шаля!J20+Сир!J20+ПРУ!J20+мет!J20+БКУ!J20</f>
        <v>0</v>
      </c>
      <c r="K20" s="31">
        <f>шаля!K20+Сир!K20+ПРУ!K20+мет!K20+БКУ!K20</f>
        <v>0</v>
      </c>
      <c r="L20" s="31">
        <f>шаля!L20+Сир!L20+ПРУ!L20+мет!L20+БКУ!L20</f>
        <v>0</v>
      </c>
      <c r="M20" s="31">
        <f>шаля!M20+Сир!M20+ПРУ!M20+мет!M20+БКУ!M20</f>
        <v>0</v>
      </c>
      <c r="N20" s="21">
        <f>SUM(B20:M20)</f>
        <v>0</v>
      </c>
    </row>
    <row r="21" spans="1:14" ht="12.75">
      <c r="A21" s="13" t="s">
        <v>17</v>
      </c>
      <c r="B21" s="31">
        <f>шаля!B21+Сир!B21+ПРУ!B21+мет!B21+БКУ!B21</f>
        <v>0</v>
      </c>
      <c r="C21" s="31">
        <f>шаля!C21+Сир!C21+ПРУ!C21+мет!C21+БКУ!C21</f>
        <v>0</v>
      </c>
      <c r="D21" s="31">
        <f>шаля!D21+Сир!D21+ПРУ!D21+мет!D21+БКУ!D21</f>
        <v>0</v>
      </c>
      <c r="E21" s="31">
        <f>шаля!E21+Сир!E21+ПРУ!E21+мет!E21+БКУ!E21</f>
        <v>0</v>
      </c>
      <c r="F21" s="31">
        <f>шаля!F21+Сир!F21+ПРУ!F21+мет!F21+БКУ!F21</f>
        <v>0</v>
      </c>
      <c r="G21" s="31">
        <f>шаля!G21+Сир!G21+ПРУ!G21+мет!G21+БКУ!G21</f>
        <v>0</v>
      </c>
      <c r="H21" s="31">
        <f>шаля!H21+Сир!H21+ПРУ!H21+мет!H21+БКУ!H21</f>
        <v>0</v>
      </c>
      <c r="I21" s="31">
        <f>шаля!I21+Сир!I21+ПРУ!I21+мет!I21+БКУ!I21</f>
        <v>0</v>
      </c>
      <c r="J21" s="31">
        <f>шаля!J21+Сир!J21+ПРУ!J21+мет!J21+БКУ!J21</f>
        <v>0</v>
      </c>
      <c r="K21" s="31">
        <f>шаля!K21+Сир!K21+ПРУ!K21+мет!K21+БКУ!K21</f>
        <v>0</v>
      </c>
      <c r="L21" s="31">
        <f>шаля!L21+Сир!L21+ПРУ!L21+мет!L21+БКУ!L21</f>
        <v>0</v>
      </c>
      <c r="M21" s="31">
        <f>шаля!M21+Сир!M21+ПРУ!M21+мет!M21+БКУ!M21</f>
        <v>0</v>
      </c>
      <c r="N21" s="21">
        <f>SUM(B21:M21)</f>
        <v>0</v>
      </c>
    </row>
    <row r="22" spans="1:14" ht="12.75">
      <c r="A22" s="13" t="s">
        <v>18</v>
      </c>
      <c r="B22" s="31">
        <f>шаля!B22+Сир!B22+ПРУ!B22+мет!B22+БКУ!B22</f>
        <v>0</v>
      </c>
      <c r="C22" s="31">
        <f>шаля!C22+Сир!C22+ПРУ!C22+мет!C22+БКУ!C22</f>
        <v>0</v>
      </c>
      <c r="D22" s="31">
        <f>шаля!D22+Сир!D22+ПРУ!D22+мет!D22+БКУ!D22</f>
        <v>0</v>
      </c>
      <c r="E22" s="31">
        <f>шаля!E22+Сир!E22+ПРУ!E22+мет!E22+БКУ!E22</f>
        <v>0</v>
      </c>
      <c r="F22" s="31">
        <f>шаля!F22+Сир!F22+ПРУ!F22+мет!F22+БКУ!F22</f>
        <v>0</v>
      </c>
      <c r="G22" s="31">
        <f>шаля!G22+Сир!G22+ПРУ!G22+мет!G22+БКУ!G22</f>
        <v>0</v>
      </c>
      <c r="H22" s="31">
        <f>шаля!H22+Сир!H22+ПРУ!H22+мет!H22+БКУ!H22</f>
        <v>0</v>
      </c>
      <c r="I22" s="31">
        <f>шаля!I22+Сир!I22+ПРУ!I22+мет!I22+БКУ!I22</f>
        <v>0</v>
      </c>
      <c r="J22" s="31">
        <f>шаля!J22+Сир!J22+ПРУ!J22+мет!J22+БКУ!J22</f>
        <v>0</v>
      </c>
      <c r="K22" s="31">
        <f>шаля!K22+Сир!K22+ПРУ!K22+мет!K22+БКУ!K22</f>
        <v>0</v>
      </c>
      <c r="L22" s="31">
        <f>шаля!L22+Сир!L22+ПРУ!L22+мет!L22+БКУ!L22</f>
        <v>0</v>
      </c>
      <c r="M22" s="31">
        <f>шаля!M22+Сир!M22+ПРУ!M22+мет!M22+БКУ!M22</f>
        <v>0</v>
      </c>
      <c r="N22" s="21">
        <f>SUM(B22:M22)</f>
        <v>0</v>
      </c>
    </row>
    <row r="23" spans="1:14" ht="12.75">
      <c r="A23" s="12" t="s">
        <v>19</v>
      </c>
      <c r="B23" s="35">
        <f>B24+B29</f>
        <v>1072068</v>
      </c>
      <c r="C23" s="35">
        <f aca="true" t="shared" si="3" ref="C23:N23">C24+C29</f>
        <v>1105797</v>
      </c>
      <c r="D23" s="35">
        <f t="shared" si="3"/>
        <v>760745</v>
      </c>
      <c r="E23" s="35">
        <f t="shared" si="3"/>
        <v>676863</v>
      </c>
      <c r="F23" s="35">
        <f t="shared" si="3"/>
        <v>458571</v>
      </c>
      <c r="G23" s="35">
        <f t="shared" si="3"/>
        <v>380602</v>
      </c>
      <c r="H23" s="35">
        <f t="shared" si="3"/>
        <v>312721</v>
      </c>
      <c r="I23" s="35">
        <f>I24+I29</f>
        <v>356179</v>
      </c>
      <c r="J23" s="35">
        <f t="shared" si="3"/>
        <v>450017</v>
      </c>
      <c r="K23" s="35">
        <f t="shared" si="3"/>
        <v>2813448</v>
      </c>
      <c r="L23" s="35">
        <f t="shared" si="3"/>
        <v>5511475</v>
      </c>
      <c r="M23" s="35">
        <f t="shared" si="3"/>
        <v>3710421</v>
      </c>
      <c r="N23" s="35">
        <f t="shared" si="3"/>
        <v>17608907</v>
      </c>
    </row>
    <row r="24" spans="1:14" ht="12.75">
      <c r="A24" s="14" t="s">
        <v>20</v>
      </c>
      <c r="B24" s="23">
        <f aca="true" t="shared" si="4" ref="B24:N24">B25+B26+B28+B27</f>
        <v>667556</v>
      </c>
      <c r="C24" s="23">
        <f t="shared" si="4"/>
        <v>664547</v>
      </c>
      <c r="D24" s="23">
        <f t="shared" si="4"/>
        <v>403372</v>
      </c>
      <c r="E24" s="23">
        <f t="shared" si="4"/>
        <v>411302</v>
      </c>
      <c r="F24" s="23">
        <f t="shared" si="4"/>
        <v>296984</v>
      </c>
      <c r="G24" s="23">
        <f t="shared" si="4"/>
        <v>256700</v>
      </c>
      <c r="H24" s="23">
        <f t="shared" si="4"/>
        <v>231191</v>
      </c>
      <c r="I24" s="23">
        <f>I25+I26+I28+I27</f>
        <v>255975</v>
      </c>
      <c r="J24" s="23">
        <f t="shared" si="4"/>
        <v>269732</v>
      </c>
      <c r="K24" s="23">
        <f t="shared" si="4"/>
        <v>2530044</v>
      </c>
      <c r="L24" s="23">
        <f t="shared" si="4"/>
        <v>5154596</v>
      </c>
      <c r="M24" s="23">
        <f t="shared" si="4"/>
        <v>3272050</v>
      </c>
      <c r="N24" s="23">
        <f t="shared" si="4"/>
        <v>14414049</v>
      </c>
    </row>
    <row r="25" spans="1:14" ht="12.75">
      <c r="A25" s="13" t="s">
        <v>15</v>
      </c>
      <c r="B25" s="43">
        <f>шаля!B25+Сир!B25+ПРУ!B25+мет!B25+БКУ!B25</f>
        <v>0</v>
      </c>
      <c r="C25" s="43">
        <f>шаля!C25+Сир!C25+ПРУ!C25+мет!C25+БКУ!C25</f>
        <v>0</v>
      </c>
      <c r="D25" s="43">
        <f>шаля!D25+Сир!D25+ПРУ!D25+мет!D25+БКУ!D25</f>
        <v>0</v>
      </c>
      <c r="E25" s="43">
        <f>шаля!E25+Сир!E25+ПРУ!E25+мет!E25+БКУ!E25</f>
        <v>0</v>
      </c>
      <c r="F25" s="43">
        <f>шаля!F25+Сир!F25+ПРУ!F25+мет!F25+БКУ!F25</f>
        <v>0</v>
      </c>
      <c r="G25" s="43">
        <f>шаля!G25+Сир!G25+ПРУ!G25+мет!G25+БКУ!G25</f>
        <v>0</v>
      </c>
      <c r="H25" s="43">
        <f>шаля!H25+Сир!H25+ПРУ!H25+мет!H25+БКУ!H25</f>
        <v>0</v>
      </c>
      <c r="I25" s="43">
        <f>шаля!I25+Сир!I25+ПРУ!I25+мет!I25+БКУ!I25</f>
        <v>0</v>
      </c>
      <c r="J25" s="43">
        <f>шаля!J25+Сир!J25+ПРУ!J25+мет!J25+БКУ!J25</f>
        <v>0</v>
      </c>
      <c r="K25" s="43">
        <f>шаля!K25+Сир!K25+ПРУ!K25+мет!K25+БКУ!K25+арт!K25+мтрз!K25</f>
        <v>0</v>
      </c>
      <c r="L25" s="43">
        <f>шаля!L25+Сир!L25+ПРУ!L25+мет!L25+БКУ!L25</f>
        <v>0</v>
      </c>
      <c r="M25" s="43">
        <f>шаля!M25+Сир!M25+ПРУ!M25+мет!M25+БКУ!M25</f>
        <v>0</v>
      </c>
      <c r="N25" s="21">
        <f aca="true" t="shared" si="5" ref="N25:N33">SUM(B25:M25)</f>
        <v>0</v>
      </c>
    </row>
    <row r="26" spans="1:14" ht="12.75">
      <c r="A26" s="13" t="s">
        <v>16</v>
      </c>
      <c r="B26" s="43">
        <f>шаля!B26+Сир!B26+ПРУ!B26+мет!B26+БКУ!B26</f>
        <v>0</v>
      </c>
      <c r="C26" s="43">
        <f>шаля!C26+Сир!C26+ПРУ!C26+мет!C26+БКУ!C26</f>
        <v>0</v>
      </c>
      <c r="D26" s="43">
        <f>шаля!D26+Сир!D26+ПРУ!D26+мет!D26+БКУ!D26</f>
        <v>0</v>
      </c>
      <c r="E26" s="43">
        <f>шаля!E26+Сир!E26+ПРУ!E26+мет!E26+БКУ!E26</f>
        <v>0</v>
      </c>
      <c r="F26" s="43">
        <f>шаля!F26+Сир!F26+ПРУ!F26+мет!F26+БКУ!F26</f>
        <v>0</v>
      </c>
      <c r="G26" s="43">
        <f>шаля!G26+Сир!G26+ПРУ!G26+мет!G26+БКУ!G26</f>
        <v>0</v>
      </c>
      <c r="H26" s="43">
        <f>шаля!H26+Сир!H26+ПРУ!H26+мет!H26+БКУ!H26</f>
        <v>0</v>
      </c>
      <c r="I26" s="43">
        <f>шаля!I26+Сир!I26+ПРУ!I26+мет!I26+БКУ!I26</f>
        <v>0</v>
      </c>
      <c r="J26" s="43">
        <f>шаля!J26+Сир!J26+ПРУ!J26+мет!J26+БКУ!J26</f>
        <v>0</v>
      </c>
      <c r="K26" s="43">
        <f>шаля!K26+Сир!K26+ПРУ!K26+мет!K26+БКУ!K26+арт!K26+мтрз!K26</f>
        <v>2075081</v>
      </c>
      <c r="L26" s="43">
        <f>шаля!L26+Сир!L26+ПРУ!L26+мет!L26+БКУ!L26+арт!L26+мтрз!L26</f>
        <v>2202060</v>
      </c>
      <c r="M26" s="43">
        <f>шаля!M26+Сир!M26+ПРУ!M26+мет!M26+БКУ!M26+арт!M26+мтрз!M26</f>
        <v>2694440</v>
      </c>
      <c r="N26" s="21">
        <f t="shared" si="5"/>
        <v>6971581</v>
      </c>
    </row>
    <row r="27" spans="1:14" ht="12.75">
      <c r="A27" s="13" t="s">
        <v>17</v>
      </c>
      <c r="B27" s="43">
        <f>шаля!B27+Сир!B27+ПРУ!B27+мет!B27+БКУ!B27</f>
        <v>219522</v>
      </c>
      <c r="C27" s="43">
        <f>шаля!C27+Сир!C27+ПРУ!C27+мет!C27+БКУ!C27</f>
        <v>235320</v>
      </c>
      <c r="D27" s="43">
        <f>шаля!D27+Сир!D27+ПРУ!D27+мет!D27+БКУ!D27</f>
        <v>198750</v>
      </c>
      <c r="E27" s="43">
        <f>шаля!E27+Сир!E27+ПРУ!E27+мет!E27+БКУ!E27</f>
        <v>169850</v>
      </c>
      <c r="F27" s="43">
        <f>шаля!F27+Сир!F27+ПРУ!F27+мет!F27+БКУ!F27</f>
        <v>110675</v>
      </c>
      <c r="G27" s="43">
        <f>шаля!G27+Сир!G27+ПРУ!G27+мет!G27+БКУ!G27</f>
        <v>93027</v>
      </c>
      <c r="H27" s="43">
        <f>шаля!H27+Сир!H27+ПРУ!H27+мет!H27+БКУ!H27</f>
        <v>78430</v>
      </c>
      <c r="I27" s="43">
        <f>шаля!I27+Сир!I27+ПРУ!I27+мет!I27+БКУ!I27</f>
        <v>92443</v>
      </c>
      <c r="J27" s="43">
        <f>шаля!J27+Сир!J27+ПРУ!J27+мет!J27+БКУ!J27</f>
        <v>94730</v>
      </c>
      <c r="K27" s="43">
        <f>шаля!K27+Сир!K27+ПРУ!K27+мет!K27+БКУ!K27+арт!K27+мтрз!K27</f>
        <v>165532</v>
      </c>
      <c r="L27" s="43">
        <f>шаля!L27+Сир!L27+ПРУ!L27+мет!L27+БКУ!L27+арт!L27+мтрз!L27+хлад!L27</f>
        <v>2604392</v>
      </c>
      <c r="M27" s="43">
        <f>шаля!M27+Сир!M27+ПРУ!M27+мет!M27+БКУ!M27+арт!M27+мтрз!M27+хлад!M27</f>
        <v>195187</v>
      </c>
      <c r="N27" s="21">
        <f t="shared" si="5"/>
        <v>4257858</v>
      </c>
    </row>
    <row r="28" spans="1:14" ht="12.75">
      <c r="A28" s="13" t="s">
        <v>18</v>
      </c>
      <c r="B28" s="43">
        <f>шаля!B28+Сир!B28+ПРУ!B28+мет!B28+БКУ!B28</f>
        <v>448034</v>
      </c>
      <c r="C28" s="43">
        <f>шаля!C28+Сир!C28+ПРУ!C28+мет!C28+БКУ!C28</f>
        <v>429227</v>
      </c>
      <c r="D28" s="43">
        <f>шаля!D28+Сир!D28+ПРУ!D28+мет!D28+БКУ!D28</f>
        <v>204622</v>
      </c>
      <c r="E28" s="43">
        <f>шаля!E28+Сир!E28+ПРУ!E28+мет!E28+БКУ!E28</f>
        <v>241452</v>
      </c>
      <c r="F28" s="43">
        <f>шаля!F28+Сир!F28+ПРУ!F28+мет!F28+БКУ!F28</f>
        <v>186309</v>
      </c>
      <c r="G28" s="43">
        <f>шаля!G28+Сир!G28+ПРУ!G28+мет!G28+БКУ!G28</f>
        <v>163673</v>
      </c>
      <c r="H28" s="43">
        <f>шаля!H28+Сир!H28+ПРУ!H28+мет!H28+БКУ!H28</f>
        <v>152761</v>
      </c>
      <c r="I28" s="43">
        <f>шаля!I28+Сир!I28+ПРУ!I28+мет!I28+БКУ!I28</f>
        <v>163532</v>
      </c>
      <c r="J28" s="43">
        <f>шаля!J28+Сир!J28+ПРУ!J28+мет!J28+БКУ!J28</f>
        <v>175002</v>
      </c>
      <c r="K28" s="43">
        <f>шаля!K28+Сир!K28+ПРУ!K28+мет!K28+БКУ!K28+арт!K28+мтрз!K28</f>
        <v>289431</v>
      </c>
      <c r="L28" s="43">
        <f>шаля!L28+Сир!L28+ПРУ!L28+мет!L28+БКУ!L28+арт!L28+мтрз!L28</f>
        <v>348144</v>
      </c>
      <c r="M28" s="43">
        <f>шаля!M28+Сир!M28+ПРУ!M28+мет!M28+БКУ!M28+арт!M28+мтрз!M28</f>
        <v>382423</v>
      </c>
      <c r="N28" s="21">
        <f t="shared" si="5"/>
        <v>3184610</v>
      </c>
    </row>
    <row r="29" spans="1:14" ht="12.75">
      <c r="A29" s="14" t="s">
        <v>21</v>
      </c>
      <c r="B29" s="23">
        <f>B30+B31+B33+B32</f>
        <v>404512</v>
      </c>
      <c r="C29" s="23">
        <f aca="true" t="shared" si="6" ref="C29:N29">C30+C31+C33+C32</f>
        <v>441250</v>
      </c>
      <c r="D29" s="23">
        <f t="shared" si="6"/>
        <v>357373</v>
      </c>
      <c r="E29" s="23">
        <f t="shared" si="6"/>
        <v>265561</v>
      </c>
      <c r="F29" s="23">
        <f t="shared" si="6"/>
        <v>161587</v>
      </c>
      <c r="G29" s="23">
        <f t="shared" si="6"/>
        <v>123902</v>
      </c>
      <c r="H29" s="23">
        <f t="shared" si="6"/>
        <v>81530</v>
      </c>
      <c r="I29" s="23">
        <f>I30+I31+I33+I32</f>
        <v>100204</v>
      </c>
      <c r="J29" s="23">
        <f t="shared" si="6"/>
        <v>180285</v>
      </c>
      <c r="K29" s="23">
        <f t="shared" si="6"/>
        <v>283404</v>
      </c>
      <c r="L29" s="23">
        <f t="shared" si="6"/>
        <v>356879</v>
      </c>
      <c r="M29" s="23">
        <f t="shared" si="6"/>
        <v>438371</v>
      </c>
      <c r="N29" s="23">
        <f t="shared" si="6"/>
        <v>3194858</v>
      </c>
    </row>
    <row r="30" spans="1:14" ht="12.75">
      <c r="A30" s="13" t="s">
        <v>15</v>
      </c>
      <c r="B30" s="31">
        <f>шаля!B30+Сир!B30+ПРУ!B30+мет!B30+БКУ!B30</f>
        <v>0</v>
      </c>
      <c r="C30" s="31">
        <f>шаля!C30+Сир!C30+ПРУ!C30+мет!C30+БКУ!C30</f>
        <v>0</v>
      </c>
      <c r="D30" s="31">
        <f>шаля!D30+Сир!D30+ПРУ!D30+мет!D30+БКУ!D30</f>
        <v>0</v>
      </c>
      <c r="E30" s="31">
        <f>шаля!E30+Сир!E30+ПРУ!E30+мет!E30+БКУ!E30</f>
        <v>0</v>
      </c>
      <c r="F30" s="31">
        <f>шаля!F30+Сир!F30+ПРУ!F30+мет!F30+БКУ!F30</f>
        <v>0</v>
      </c>
      <c r="G30" s="31">
        <f>шаля!G30+Сир!G30+ПРУ!G30+мет!G30+БКУ!G30</f>
        <v>0</v>
      </c>
      <c r="H30" s="31">
        <f>шаля!H30+Сир!H30+ПРУ!H30+мет!H30+БКУ!H30</f>
        <v>0</v>
      </c>
      <c r="I30" s="31">
        <f>шаля!I30+Сир!I30+ПРУ!I30+мет!I30+БКУ!I30</f>
        <v>0</v>
      </c>
      <c r="J30" s="31">
        <f>шаля!J30+Сир!J30+ПРУ!J30+мет!J30+БКУ!J30</f>
        <v>0</v>
      </c>
      <c r="K30" s="31">
        <f>шаля!K30+Сир!K30+ПРУ!K30+мет!K30+БКУ!K30</f>
        <v>0</v>
      </c>
      <c r="L30" s="31">
        <f>шаля!L30+Сир!L30+ПРУ!L30+мет!L30+БКУ!L30</f>
        <v>0</v>
      </c>
      <c r="M30" s="31">
        <f>шаля!M30+Сир!M30+ПРУ!M30+мет!M30+БКУ!M30</f>
        <v>0</v>
      </c>
      <c r="N30" s="21">
        <f t="shared" si="5"/>
        <v>0</v>
      </c>
    </row>
    <row r="31" spans="1:14" ht="12.75">
      <c r="A31" s="13" t="s">
        <v>16</v>
      </c>
      <c r="B31" s="31">
        <f>шаля!B31+Сир!B31+ПРУ!B31+мет!B31+БКУ!B31</f>
        <v>0</v>
      </c>
      <c r="C31" s="31">
        <f>шаля!C31+Сир!C31+ПРУ!C31+мет!C31+БКУ!C31</f>
        <v>0</v>
      </c>
      <c r="D31" s="31">
        <f>шаля!D31+Сир!D31+ПРУ!D31+мет!D31+БКУ!D31</f>
        <v>0</v>
      </c>
      <c r="E31" s="31">
        <f>шаля!E31+Сир!E31+ПРУ!E31+мет!E31+БКУ!E31</f>
        <v>0</v>
      </c>
      <c r="F31" s="31">
        <f>шаля!F31+Сир!F31+ПРУ!F31+мет!F31+БКУ!F31</f>
        <v>0</v>
      </c>
      <c r="G31" s="31">
        <f>шаля!G31+Сир!G31+ПРУ!G31+мет!G31+БКУ!G31</f>
        <v>0</v>
      </c>
      <c r="H31" s="31">
        <f>шаля!H31+Сир!H31+ПРУ!H31+мет!H31+БКУ!H31</f>
        <v>0</v>
      </c>
      <c r="I31" s="31">
        <f>шаля!I31+Сир!I31+ПРУ!I31+мет!I31+БКУ!I31</f>
        <v>0</v>
      </c>
      <c r="J31" s="31">
        <f>шаля!J31+Сир!J31+ПРУ!J31+мет!J31+БКУ!J31</f>
        <v>0</v>
      </c>
      <c r="K31" s="31">
        <f>шаля!K31+Сир!K31+ПРУ!K31+мет!K31+БКУ!K31</f>
        <v>0</v>
      </c>
      <c r="L31" s="31">
        <f>шаля!L31+Сир!L31+ПРУ!L31+мет!L31+БКУ!L31</f>
        <v>0</v>
      </c>
      <c r="M31" s="31">
        <f>шаля!M31+Сир!M31+ПРУ!M31+мет!M31+БКУ!M31</f>
        <v>0</v>
      </c>
      <c r="N31" s="21">
        <f t="shared" si="5"/>
        <v>0</v>
      </c>
    </row>
    <row r="32" spans="1:14" ht="12.75">
      <c r="A32" s="13" t="s">
        <v>17</v>
      </c>
      <c r="B32" s="31">
        <f>шаля!B32+Сир!B32+ПРУ!B32+мет!B32+БКУ!B32</f>
        <v>162416</v>
      </c>
      <c r="C32" s="31">
        <f>шаля!C32+Сир!C32+ПРУ!C32+мет!C32+БКУ!C32</f>
        <v>174008</v>
      </c>
      <c r="D32" s="31">
        <f>шаля!D32+Сир!D32+ПРУ!D32+мет!D32+БКУ!D32</f>
        <v>148952</v>
      </c>
      <c r="E32" s="31">
        <f>шаля!E32+Сир!E32+ПРУ!E32+мет!E32+БКУ!E32</f>
        <v>109331</v>
      </c>
      <c r="F32" s="31">
        <f>шаля!F32+Сир!F32+ПРУ!F32+мет!F32+БКУ!F32</f>
        <v>69759</v>
      </c>
      <c r="G32" s="31">
        <f>шаля!G32+Сир!G32+ПРУ!G32+мет!G32+БКУ!G32</f>
        <v>58665</v>
      </c>
      <c r="H32" s="31">
        <f>шаля!H32+Сир!H32+ПРУ!H32+мет!H32+БКУ!H32</f>
        <v>44885</v>
      </c>
      <c r="I32" s="31">
        <f>шаля!I32+Сир!I32+ПРУ!I32+мет!I32+БКУ!I32</f>
        <v>56512</v>
      </c>
      <c r="J32" s="31">
        <f>шаля!J32+Сир!J32+ПРУ!J32+мет!J32+БКУ!J32</f>
        <v>83231</v>
      </c>
      <c r="K32" s="31">
        <f>шаля!K32+Сир!K32+ПРУ!K32+мет!K32+БКУ!K32</f>
        <v>109699</v>
      </c>
      <c r="L32" s="31">
        <f>шаля!L32+Сир!L32+ПРУ!L32+мет!L32+БКУ!L32</f>
        <v>143208</v>
      </c>
      <c r="M32" s="31">
        <f>шаля!M32+Сир!M32+ПРУ!M32+мет!M32+БКУ!M32</f>
        <v>161950</v>
      </c>
      <c r="N32" s="21">
        <f t="shared" si="5"/>
        <v>1322616</v>
      </c>
    </row>
    <row r="33" spans="1:14" ht="12.75">
      <c r="A33" s="13" t="s">
        <v>18</v>
      </c>
      <c r="B33" s="31">
        <f>шаля!B33+Сир!B33+ПРУ!B33+мет!B33+БКУ!B33</f>
        <v>242096</v>
      </c>
      <c r="C33" s="31">
        <f>шаля!C33+Сир!C33+ПРУ!C33+мет!C33+БКУ!C33</f>
        <v>267242</v>
      </c>
      <c r="D33" s="31">
        <f>шаля!D33+Сир!D33+ПРУ!D33+мет!D33+БКУ!D33</f>
        <v>208421</v>
      </c>
      <c r="E33" s="31">
        <f>шаля!E33+Сир!E33+ПРУ!E33+мет!E33+БКУ!E33</f>
        <v>156230</v>
      </c>
      <c r="F33" s="31">
        <f>шаля!F33+Сир!F33+ПРУ!F33+мет!F33+БКУ!F33</f>
        <v>91828</v>
      </c>
      <c r="G33" s="31">
        <f>шаля!G33+Сир!G33+ПРУ!G33+мет!G33+БКУ!G33</f>
        <v>65237</v>
      </c>
      <c r="H33" s="31">
        <f>шаля!H33+Сир!H33+ПРУ!H33+мет!H33+БКУ!H33</f>
        <v>36645</v>
      </c>
      <c r="I33" s="31">
        <f>шаля!I33+Сир!I33+ПРУ!I33+мет!I33+БКУ!I33</f>
        <v>43692</v>
      </c>
      <c r="J33" s="31">
        <f>шаля!J33+Сир!J33+ПРУ!J33+мет!J33+БКУ!J33</f>
        <v>97054</v>
      </c>
      <c r="K33" s="31">
        <f>шаля!K33+Сир!K33+ПРУ!K33+мет!K33+БКУ!K33</f>
        <v>173705</v>
      </c>
      <c r="L33" s="31">
        <f>шаля!L33+Сир!L33+ПРУ!L33+мет!L33+БКУ!L33</f>
        <v>213671</v>
      </c>
      <c r="M33" s="31">
        <f>шаля!M33+Сир!M33+ПРУ!M33+мет!M33+БКУ!M33</f>
        <v>276421</v>
      </c>
      <c r="N33" s="21">
        <f t="shared" si="5"/>
        <v>1872242</v>
      </c>
    </row>
    <row r="34" spans="1:14" ht="12.75">
      <c r="A34" s="15" t="s">
        <v>38</v>
      </c>
      <c r="B34" s="35">
        <f>B35+B36+B37+B38</f>
        <v>0</v>
      </c>
      <c r="C34" s="35">
        <f aca="true" t="shared" si="7" ref="C34:N34">C35+C36+C37+C38</f>
        <v>0</v>
      </c>
      <c r="D34" s="35">
        <f t="shared" si="7"/>
        <v>0</v>
      </c>
      <c r="E34" s="35">
        <f t="shared" si="7"/>
        <v>0</v>
      </c>
      <c r="F34" s="35">
        <f t="shared" si="7"/>
        <v>0</v>
      </c>
      <c r="G34" s="35">
        <f t="shared" si="7"/>
        <v>0</v>
      </c>
      <c r="H34" s="35">
        <f t="shared" si="7"/>
        <v>0</v>
      </c>
      <c r="I34" s="35">
        <f>I35+I36+I37+I38</f>
        <v>0</v>
      </c>
      <c r="J34" s="35">
        <f t="shared" si="7"/>
        <v>0</v>
      </c>
      <c r="K34" s="35">
        <f t="shared" si="7"/>
        <v>0</v>
      </c>
      <c r="L34" s="35">
        <f t="shared" si="7"/>
        <v>0</v>
      </c>
      <c r="M34" s="35">
        <f t="shared" si="7"/>
        <v>0</v>
      </c>
      <c r="N34" s="35">
        <f t="shared" si="7"/>
        <v>0</v>
      </c>
    </row>
    <row r="35" spans="1:14" ht="12.75">
      <c r="A35" s="13" t="s">
        <v>15</v>
      </c>
      <c r="B35" s="31">
        <f>шаля!B35+Сир!B35+ПРУ!B35+мет!B35+БКУ!B35</f>
        <v>0</v>
      </c>
      <c r="C35" s="31">
        <f>шаля!C35+Сир!C35+ПРУ!C35+мет!C35+БКУ!C35</f>
        <v>0</v>
      </c>
      <c r="D35" s="31">
        <f>шаля!D35+Сир!D35+ПРУ!D35+мет!D35+БКУ!D35</f>
        <v>0</v>
      </c>
      <c r="E35" s="31">
        <f>шаля!E35+Сир!E35+ПРУ!E35+мет!E35+БКУ!E35</f>
        <v>0</v>
      </c>
      <c r="F35" s="31">
        <f>шаля!F35+Сир!F35+ПРУ!F35+мет!F35+БКУ!F35</f>
        <v>0</v>
      </c>
      <c r="G35" s="31">
        <f>шаля!G35+Сир!G35+ПРУ!G35+мет!G35+БКУ!G35</f>
        <v>0</v>
      </c>
      <c r="H35" s="31">
        <f>шаля!H35+Сир!H35+ПРУ!H35+мет!H35+БКУ!H35</f>
        <v>0</v>
      </c>
      <c r="I35" s="31">
        <f>шаля!I35+Сир!I35+ПРУ!I35+мет!I35+БКУ!I35</f>
        <v>0</v>
      </c>
      <c r="J35" s="31">
        <f>шаля!J35+Сир!J35+ПРУ!J35+мет!J35+БКУ!J35</f>
        <v>0</v>
      </c>
      <c r="K35" s="31">
        <f>шаля!K35+Сир!K35+ПРУ!K35+мет!K35+БКУ!K35</f>
        <v>0</v>
      </c>
      <c r="L35" s="31">
        <f>шаля!L35+Сир!L35+ПРУ!L35+мет!L35+БКУ!L35</f>
        <v>0</v>
      </c>
      <c r="M35" s="31">
        <f>шаля!M35+Сир!M35+ПРУ!M35+мет!M35+БКУ!M35</f>
        <v>0</v>
      </c>
      <c r="N35" s="21">
        <f>SUM(B35:M35)</f>
        <v>0</v>
      </c>
    </row>
    <row r="36" spans="1:14" ht="12.75">
      <c r="A36" s="13" t="s">
        <v>16</v>
      </c>
      <c r="B36" s="31">
        <f>шаля!B36+Сир!B36+ПРУ!B36+мет!B36+БКУ!B36</f>
        <v>0</v>
      </c>
      <c r="C36" s="31">
        <f>шаля!C36+Сир!C36+ПРУ!C36+мет!C36+БКУ!C36</f>
        <v>0</v>
      </c>
      <c r="D36" s="31">
        <f>шаля!D36+Сир!D36+ПРУ!D36+мет!D36+БКУ!D36</f>
        <v>0</v>
      </c>
      <c r="E36" s="31">
        <f>шаля!E36+Сир!E36+ПРУ!E36+мет!E36+БКУ!E36</f>
        <v>0</v>
      </c>
      <c r="F36" s="31">
        <f>шаля!F36+Сир!F36+ПРУ!F36+мет!F36+БКУ!F36</f>
        <v>0</v>
      </c>
      <c r="G36" s="31">
        <f>шаля!G36+Сир!G36+ПРУ!G36+мет!G36+БКУ!G36</f>
        <v>0</v>
      </c>
      <c r="H36" s="31">
        <f>шаля!H36+Сир!H36+ПРУ!H36+мет!H36+БКУ!H36</f>
        <v>0</v>
      </c>
      <c r="I36" s="31">
        <f>шаля!I36+Сир!I36+ПРУ!I36+мет!I36+БКУ!I36</f>
        <v>0</v>
      </c>
      <c r="J36" s="31">
        <f>шаля!J36+Сир!J36+ПРУ!J36+мет!J36+БКУ!J36</f>
        <v>0</v>
      </c>
      <c r="K36" s="31">
        <f>шаля!K36+Сир!K36+ПРУ!K36+мет!K36+БКУ!K36</f>
        <v>0</v>
      </c>
      <c r="L36" s="31">
        <f>шаля!L36+Сир!L36+ПРУ!L36+мет!L36+БКУ!L36</f>
        <v>0</v>
      </c>
      <c r="M36" s="31">
        <f>шаля!M36+Сир!M36+ПРУ!M36+мет!M36+БКУ!M36</f>
        <v>0</v>
      </c>
      <c r="N36" s="21">
        <f>SUM(B36:M36)</f>
        <v>0</v>
      </c>
    </row>
    <row r="37" spans="1:14" ht="12.75">
      <c r="A37" s="13" t="s">
        <v>17</v>
      </c>
      <c r="B37" s="31">
        <f>шаля!B37+Сир!B37+ПРУ!B37+мет!B37+БКУ!B37</f>
        <v>0</v>
      </c>
      <c r="C37" s="31">
        <f>шаля!C37+Сир!C37+ПРУ!C37+мет!C37+БКУ!C37</f>
        <v>0</v>
      </c>
      <c r="D37" s="31">
        <f>шаля!D37+Сир!D37+ПРУ!D37+мет!D37+БКУ!D37</f>
        <v>0</v>
      </c>
      <c r="E37" s="31">
        <f>шаля!E37+Сир!E37+ПРУ!E37+мет!E37+БКУ!E37</f>
        <v>0</v>
      </c>
      <c r="F37" s="31">
        <f>шаля!F37+Сир!F37+ПРУ!F37+мет!F37+БКУ!F37</f>
        <v>0</v>
      </c>
      <c r="G37" s="31">
        <f>шаля!G37+Сир!G37+ПРУ!G37+мет!G37+БКУ!G37</f>
        <v>0</v>
      </c>
      <c r="H37" s="31">
        <f>шаля!H37+Сир!H37+ПРУ!H37+мет!H37+БКУ!H37</f>
        <v>0</v>
      </c>
      <c r="I37" s="31">
        <f>шаля!I37+Сир!I37+ПРУ!I37+мет!I37+БКУ!I37</f>
        <v>0</v>
      </c>
      <c r="J37" s="31">
        <f>шаля!J37+Сир!J37+ПРУ!J37+мет!J37+БКУ!J37</f>
        <v>0</v>
      </c>
      <c r="K37" s="31">
        <f>шаля!K37+Сир!K37+ПРУ!K37+мет!K37+БКУ!K37</f>
        <v>0</v>
      </c>
      <c r="L37" s="31">
        <f>шаля!L37+Сир!L37+ПРУ!L37+мет!L37+БКУ!L37</f>
        <v>0</v>
      </c>
      <c r="M37" s="31">
        <f>шаля!M37+Сир!M37+ПРУ!M37+мет!M37+БКУ!M37</f>
        <v>0</v>
      </c>
      <c r="N37" s="21">
        <f>SUM(B37:M37)</f>
        <v>0</v>
      </c>
    </row>
    <row r="38" spans="1:14" ht="12.75">
      <c r="A38" s="13" t="s">
        <v>18</v>
      </c>
      <c r="B38" s="31">
        <f>шаля!B38+Сир!B38+ПРУ!B38+мет!B38+БКУ!B38</f>
        <v>0</v>
      </c>
      <c r="C38" s="31">
        <f>шаля!C38+Сир!C38+ПРУ!C38+мет!C38+БКУ!C38</f>
        <v>0</v>
      </c>
      <c r="D38" s="31">
        <f>шаля!D38+Сир!D38+ПРУ!D38+мет!D38+БКУ!D38</f>
        <v>0</v>
      </c>
      <c r="E38" s="31">
        <f>шаля!E38+Сир!E38+ПРУ!E38+мет!E38+БКУ!E38</f>
        <v>0</v>
      </c>
      <c r="F38" s="31">
        <f>шаля!F38+Сир!F38+ПРУ!F38+мет!F38+БКУ!F38</f>
        <v>0</v>
      </c>
      <c r="G38" s="31">
        <f>шаля!G38+Сир!G38+ПРУ!G38+мет!G38+БКУ!G38</f>
        <v>0</v>
      </c>
      <c r="H38" s="31">
        <f>шаля!H38+Сир!H38+ПРУ!H38+мет!H38+БКУ!H38</f>
        <v>0</v>
      </c>
      <c r="I38" s="31">
        <f>шаля!I38+Сир!I38+ПРУ!I38+мет!I38+БКУ!I38</f>
        <v>0</v>
      </c>
      <c r="J38" s="31">
        <f>шаля!J38+Сир!J38+ПРУ!J38+мет!J38+БКУ!J38</f>
        <v>0</v>
      </c>
      <c r="K38" s="31">
        <f>шаля!K38+Сир!K38+ПРУ!K38+мет!K38+БКУ!K38</f>
        <v>0</v>
      </c>
      <c r="L38" s="31">
        <f>шаля!L38+Сир!L38+ПРУ!L38+мет!L38+БКУ!L38</f>
        <v>0</v>
      </c>
      <c r="M38" s="31">
        <f>шаля!M38+Сир!M38+ПРУ!M38+мет!M38+БКУ!M38</f>
        <v>0</v>
      </c>
      <c r="N38" s="21">
        <f>SUM(B38:M38)</f>
        <v>0</v>
      </c>
    </row>
    <row r="39" spans="1:14" ht="12.75">
      <c r="A39" s="12" t="s">
        <v>44</v>
      </c>
      <c r="B39" s="35">
        <f>B40+B44</f>
        <v>1136178</v>
      </c>
      <c r="C39" s="35">
        <f aca="true" t="shared" si="8" ref="C39:N39">C40+C44</f>
        <v>1218045</v>
      </c>
      <c r="D39" s="35">
        <f t="shared" si="8"/>
        <v>1063358</v>
      </c>
      <c r="E39" s="35">
        <f t="shared" si="8"/>
        <v>952840</v>
      </c>
      <c r="F39" s="35">
        <f t="shared" si="8"/>
        <v>851394</v>
      </c>
      <c r="G39" s="35">
        <f t="shared" si="8"/>
        <v>690901</v>
      </c>
      <c r="H39" s="35">
        <f t="shared" si="8"/>
        <v>1113784</v>
      </c>
      <c r="I39" s="35">
        <f>I40+I44</f>
        <v>733377</v>
      </c>
      <c r="J39" s="35">
        <f t="shared" si="8"/>
        <v>842836</v>
      </c>
      <c r="K39" s="35">
        <f t="shared" si="8"/>
        <v>896692</v>
      </c>
      <c r="L39" s="35">
        <f t="shared" si="8"/>
        <v>1013672</v>
      </c>
      <c r="M39" s="35">
        <f t="shared" si="8"/>
        <v>1220486</v>
      </c>
      <c r="N39" s="35">
        <f t="shared" si="8"/>
        <v>11733563</v>
      </c>
    </row>
    <row r="40" spans="1:14" ht="12.75">
      <c r="A40" s="14" t="s">
        <v>22</v>
      </c>
      <c r="B40" s="24">
        <f>B41+B42+B43</f>
        <v>920703</v>
      </c>
      <c r="C40" s="24">
        <f aca="true" t="shared" si="9" ref="C40:N40">C41+C42+C43</f>
        <v>1000494</v>
      </c>
      <c r="D40" s="24">
        <f t="shared" si="9"/>
        <v>777682</v>
      </c>
      <c r="E40" s="24">
        <f t="shared" si="9"/>
        <v>770970</v>
      </c>
      <c r="F40" s="24">
        <f t="shared" si="9"/>
        <v>626109</v>
      </c>
      <c r="G40" s="24">
        <f t="shared" si="9"/>
        <v>462024</v>
      </c>
      <c r="H40" s="24">
        <f t="shared" si="9"/>
        <v>899911</v>
      </c>
      <c r="I40" s="24">
        <f>I41+I42+I43</f>
        <v>502774</v>
      </c>
      <c r="J40" s="24">
        <f t="shared" si="9"/>
        <v>607406</v>
      </c>
      <c r="K40" s="24">
        <f t="shared" si="9"/>
        <v>683832</v>
      </c>
      <c r="L40" s="24">
        <f t="shared" si="9"/>
        <v>786160</v>
      </c>
      <c r="M40" s="24">
        <f t="shared" si="9"/>
        <v>980910</v>
      </c>
      <c r="N40" s="24">
        <f t="shared" si="9"/>
        <v>9018975</v>
      </c>
    </row>
    <row r="41" spans="1:14" ht="12.75">
      <c r="A41" s="13" t="s">
        <v>23</v>
      </c>
      <c r="B41" s="31">
        <f>шаля!B41+Сир!B41+ПРУ!B41+мет!B41+БКУ!B41</f>
        <v>107157</v>
      </c>
      <c r="C41" s="31">
        <f>шаля!C41+Сир!C41+ПРУ!C41+мет!C41+БКУ!C41</f>
        <v>105805</v>
      </c>
      <c r="D41" s="31">
        <f>шаля!D41+Сир!D41+ПРУ!D41+мет!D41+БКУ!D41</f>
        <v>84494</v>
      </c>
      <c r="E41" s="31">
        <f>шаля!E41+Сир!E41+ПРУ!E41+мет!E41+БКУ!E41</f>
        <v>76514</v>
      </c>
      <c r="F41" s="31">
        <f>шаля!F41+Сир!F41+ПРУ!F41+мет!F41+БКУ!F41</f>
        <v>56235</v>
      </c>
      <c r="G41" s="31">
        <f>шаля!G41+Сир!G41+ПРУ!G41+мет!G41+БКУ!G41</f>
        <v>46710</v>
      </c>
      <c r="H41" s="31">
        <f>шаля!H41+Сир!H41+ПРУ!H41+мет!H41+БКУ!H41</f>
        <v>44475</v>
      </c>
      <c r="I41" s="31">
        <f>шаля!I41+Сир!I41+ПРУ!I41+мет!I41+БКУ!I41</f>
        <v>44977</v>
      </c>
      <c r="J41" s="31">
        <f>шаля!J41+Сир!J41+ПРУ!J41+мет!J41+БКУ!J41</f>
        <v>65885</v>
      </c>
      <c r="K41" s="31">
        <f>шаля!K41+Сир!K41+ПРУ!K41+мет!K41+БКУ!K41</f>
        <v>67460</v>
      </c>
      <c r="L41" s="31">
        <f>шаля!L41+Сир!L41+ПРУ!L41+мет!L41+БКУ!L41</f>
        <v>79494</v>
      </c>
      <c r="M41" s="31">
        <f>шаля!M41+Сир!M41+ПРУ!M41+мет!M41+БКУ!M41</f>
        <v>107034</v>
      </c>
      <c r="N41" s="21">
        <f aca="true" t="shared" si="10" ref="N41:N47">SUM(B41:M41)</f>
        <v>886240</v>
      </c>
    </row>
    <row r="42" spans="1:14" ht="12.75">
      <c r="A42" s="13" t="s">
        <v>24</v>
      </c>
      <c r="B42" s="31">
        <f>шаля!B42+Сир!B42+ПРУ!B42+мет!B42+БКУ!B42</f>
        <v>0</v>
      </c>
      <c r="C42" s="31">
        <f>шаля!C42+Сир!C42+ПРУ!C42+мет!C42+БКУ!C42</f>
        <v>0</v>
      </c>
      <c r="D42" s="31">
        <f>шаля!D42+Сир!D42+ПРУ!D42+мет!D42+БКУ!D42</f>
        <v>0</v>
      </c>
      <c r="E42" s="31">
        <f>шаля!E42+Сир!E42+ПРУ!E42+мет!E42+БКУ!E42</f>
        <v>0</v>
      </c>
      <c r="F42" s="31">
        <f>шаля!F42+Сир!F42+ПРУ!F42+мет!F42+БКУ!F42</f>
        <v>0</v>
      </c>
      <c r="G42" s="31">
        <f>шаля!G42+Сир!G42+ПРУ!G42+мет!G42+БКУ!G42</f>
        <v>0</v>
      </c>
      <c r="H42" s="31">
        <f>шаля!H42+Сир!H42+ПРУ!H42+мет!H42+БКУ!H42</f>
        <v>0</v>
      </c>
      <c r="I42" s="31">
        <f>шаля!I42+Сир!I42+ПРУ!I42+мет!I42+БКУ!I42</f>
        <v>0</v>
      </c>
      <c r="J42" s="31">
        <f>шаля!J42+Сир!J42+ПРУ!J42+мет!J42+БКУ!J42</f>
        <v>0</v>
      </c>
      <c r="K42" s="31">
        <f>шаля!K42+Сир!K42+ПРУ!K42+мет!K42+БКУ!K42</f>
        <v>0</v>
      </c>
      <c r="L42" s="31">
        <f>шаля!L42+Сир!L42+ПРУ!L42+мет!L42+БКУ!L42</f>
        <v>0</v>
      </c>
      <c r="M42" s="31">
        <f>шаля!M42+Сир!M42+ПРУ!M42+мет!M42+БКУ!M42</f>
        <v>0</v>
      </c>
      <c r="N42" s="21">
        <f t="shared" si="10"/>
        <v>0</v>
      </c>
    </row>
    <row r="43" spans="1:14" ht="12.75">
      <c r="A43" s="13" t="s">
        <v>25</v>
      </c>
      <c r="B43" s="31">
        <f>шаля!B43+Сир!B43+ПРУ!B43+мет!B43+БКУ!B43</f>
        <v>813546</v>
      </c>
      <c r="C43" s="31">
        <f>шаля!C43+Сир!C43+ПРУ!C43+мет!C43+БКУ!C43</f>
        <v>894689</v>
      </c>
      <c r="D43" s="31">
        <f>шаля!D43+Сир!D43+ПРУ!D43+мет!D43+БКУ!D43</f>
        <v>693188</v>
      </c>
      <c r="E43" s="31">
        <f>шаля!E43+Сир!E43+ПРУ!E43+мет!E43+БКУ!E43</f>
        <v>694456</v>
      </c>
      <c r="F43" s="31">
        <f>шаля!F43+Сир!F43+ПРУ!F43+мет!F43+БКУ!F43</f>
        <v>569874</v>
      </c>
      <c r="G43" s="31">
        <f>шаля!G43+Сир!G43+ПРУ!G43+мет!G43+БКУ!G43</f>
        <v>415314</v>
      </c>
      <c r="H43" s="31">
        <f>шаля!H43+Сир!H43+ПРУ!H43+мет!H43+БКУ!H43</f>
        <v>855436</v>
      </c>
      <c r="I43" s="31">
        <f>шаля!I43+Сир!I43+ПРУ!I43+мет!I43+БКУ!I43</f>
        <v>457797</v>
      </c>
      <c r="J43" s="31">
        <f>шаля!J43+Сир!J43+ПРУ!J43+мет!J43+БКУ!J43</f>
        <v>541521</v>
      </c>
      <c r="K43" s="31">
        <f>шаля!K43+Сир!K43+ПРУ!K43+мет!K43+БКУ!K43</f>
        <v>616372</v>
      </c>
      <c r="L43" s="31">
        <f>шаля!L43+Сир!L43+ПРУ!L43+мет!L43+БКУ!L43</f>
        <v>706666</v>
      </c>
      <c r="M43" s="31">
        <f>шаля!M43+Сир!M43+ПРУ!M43+мет!M43+БКУ!M43</f>
        <v>873876</v>
      </c>
      <c r="N43" s="21">
        <f t="shared" si="10"/>
        <v>8132735</v>
      </c>
    </row>
    <row r="44" spans="1:14" ht="12.75">
      <c r="A44" s="14" t="s">
        <v>26</v>
      </c>
      <c r="B44" s="24">
        <f>B45+B46+B47</f>
        <v>215475</v>
      </c>
      <c r="C44" s="24">
        <f>C45+C46+C47</f>
        <v>217551</v>
      </c>
      <c r="D44" s="24">
        <f aca="true" t="shared" si="11" ref="D44:N44">D45+D46+D47</f>
        <v>285676</v>
      </c>
      <c r="E44" s="24">
        <f t="shared" si="11"/>
        <v>181870</v>
      </c>
      <c r="F44" s="24">
        <f t="shared" si="11"/>
        <v>225285</v>
      </c>
      <c r="G44" s="24">
        <f t="shared" si="11"/>
        <v>228877</v>
      </c>
      <c r="H44" s="24">
        <f t="shared" si="11"/>
        <v>213873</v>
      </c>
      <c r="I44" s="24">
        <f>I45+I46+I47</f>
        <v>230603</v>
      </c>
      <c r="J44" s="24">
        <f t="shared" si="11"/>
        <v>235430</v>
      </c>
      <c r="K44" s="24">
        <f t="shared" si="11"/>
        <v>212860</v>
      </c>
      <c r="L44" s="24">
        <f t="shared" si="11"/>
        <v>227512</v>
      </c>
      <c r="M44" s="24">
        <f t="shared" si="11"/>
        <v>239576</v>
      </c>
      <c r="N44" s="24">
        <f t="shared" si="11"/>
        <v>2714588</v>
      </c>
    </row>
    <row r="45" spans="1:14" ht="12.75">
      <c r="A45" s="13" t="s">
        <v>23</v>
      </c>
      <c r="B45" s="31">
        <f>шаля!B45+Сир!B45+ПРУ!B45+мет!B45+БКУ!B45</f>
        <v>0</v>
      </c>
      <c r="C45" s="31">
        <f>шаля!C45+Сир!C45+ПРУ!C45+мет!C45+БКУ!C45</f>
        <v>0</v>
      </c>
      <c r="D45" s="31">
        <f>шаля!D45+Сир!D45+ПРУ!D45+мет!D45+БКУ!D45</f>
        <v>0</v>
      </c>
      <c r="E45" s="31">
        <f>шаля!E45+Сир!E45+ПРУ!E45+мет!E45+БКУ!E45</f>
        <v>0</v>
      </c>
      <c r="F45" s="31">
        <f>шаля!F45+Сир!F45+ПРУ!F45+мет!F45+БКУ!F45</f>
        <v>0</v>
      </c>
      <c r="G45" s="31">
        <f>шаля!G45+Сир!G45+ПРУ!G45+мет!G45+БКУ!G45</f>
        <v>0</v>
      </c>
      <c r="H45" s="31">
        <f>шаля!H45+Сир!H45+ПРУ!H45+мет!H45+БКУ!H45</f>
        <v>0</v>
      </c>
      <c r="I45" s="31">
        <f>шаля!I45+Сир!I45+ПРУ!I45+мет!I45+БКУ!I45</f>
        <v>0</v>
      </c>
      <c r="J45" s="31">
        <f>шаля!J45+Сир!J45+ПРУ!J45+мет!J45+БКУ!J45</f>
        <v>0</v>
      </c>
      <c r="K45" s="31">
        <f>шаля!K45+Сир!K45+ПРУ!K45+мет!K45+БКУ!K45</f>
        <v>0</v>
      </c>
      <c r="L45" s="31">
        <f>шаля!L45+Сир!L45+ПРУ!L45+мет!L45+БКУ!L45</f>
        <v>0</v>
      </c>
      <c r="M45" s="31">
        <f>шаля!M45+Сир!M45+ПРУ!M45+мет!M45+БКУ!M45</f>
        <v>0</v>
      </c>
      <c r="N45" s="21">
        <f t="shared" si="10"/>
        <v>0</v>
      </c>
    </row>
    <row r="46" spans="1:14" ht="12.75">
      <c r="A46" s="13" t="s">
        <v>24</v>
      </c>
      <c r="B46" s="31">
        <f>шаля!B46+Сир!B46+ПРУ!B46+мет!B46+БКУ!B46</f>
        <v>0</v>
      </c>
      <c r="C46" s="31">
        <f>шаля!C46+Сир!C46+ПРУ!C46+мет!C46+БКУ!C46</f>
        <v>0</v>
      </c>
      <c r="D46" s="31">
        <f>шаля!D46+Сир!D46+ПРУ!D46+мет!D46+БКУ!D46</f>
        <v>0</v>
      </c>
      <c r="E46" s="31">
        <f>шаля!E46+Сир!E46+ПРУ!E46+мет!E46+БКУ!E46</f>
        <v>0</v>
      </c>
      <c r="F46" s="31">
        <f>шаля!F46+Сир!F46+ПРУ!F46+мет!F46+БКУ!F46</f>
        <v>0</v>
      </c>
      <c r="G46" s="31">
        <f>шаля!G46+Сир!G46+ПРУ!G46+мет!G46+БКУ!G46</f>
        <v>0</v>
      </c>
      <c r="H46" s="31">
        <f>шаля!H46+Сир!H46+ПРУ!H46+мет!H46+БКУ!H46</f>
        <v>0</v>
      </c>
      <c r="I46" s="31">
        <f>шаля!I46+Сир!I46+ПРУ!I46+мет!I46+БКУ!I46</f>
        <v>0</v>
      </c>
      <c r="J46" s="31">
        <f>шаля!J46+Сир!J46+ПРУ!J46+мет!J46+БКУ!J46</f>
        <v>0</v>
      </c>
      <c r="K46" s="31">
        <f>шаля!K46+Сир!K46+ПРУ!K46+мет!K46+БКУ!K46</f>
        <v>0</v>
      </c>
      <c r="L46" s="31">
        <f>шаля!L46+Сир!L46+ПРУ!L46+мет!L46+БКУ!L46</f>
        <v>0</v>
      </c>
      <c r="M46" s="31">
        <f>шаля!M46+Сир!M46+ПРУ!M46+мет!M46+БКУ!M46</f>
        <v>0</v>
      </c>
      <c r="N46" s="21">
        <f t="shared" si="10"/>
        <v>0</v>
      </c>
    </row>
    <row r="47" spans="1:14" ht="12.75">
      <c r="A47" s="13" t="s">
        <v>25</v>
      </c>
      <c r="B47" s="31">
        <f>шаля!B47+Сир!B47+ПРУ!B47+мет!B47+БКУ!B47</f>
        <v>215475</v>
      </c>
      <c r="C47" s="31">
        <f>шаля!C47+Сир!C47+ПРУ!C47+мет!C47+БКУ!C47</f>
        <v>217551</v>
      </c>
      <c r="D47" s="31">
        <f>шаля!D47+Сир!D47+ПРУ!D47+мет!D47+БКУ!D47</f>
        <v>285676</v>
      </c>
      <c r="E47" s="31">
        <f>шаля!E47+Сир!E47+ПРУ!E47+мет!E47+БКУ!E47</f>
        <v>181870</v>
      </c>
      <c r="F47" s="31">
        <f>шаля!F47+Сир!F47+ПРУ!F47+мет!F47+БКУ!F47</f>
        <v>225285</v>
      </c>
      <c r="G47" s="31">
        <f>шаля!G47+Сир!G47+ПРУ!G47+мет!G47+БКУ!G47</f>
        <v>228877</v>
      </c>
      <c r="H47" s="31">
        <f>шаля!H47+Сир!H47+ПРУ!H47+мет!H47+БКУ!H47</f>
        <v>213873</v>
      </c>
      <c r="I47" s="31">
        <f>шаля!I47+Сир!I47+ПРУ!I47+мет!I47+БКУ!I47</f>
        <v>230603</v>
      </c>
      <c r="J47" s="31">
        <f>шаля!J47+Сир!J47+ПРУ!J47+мет!J47+БКУ!J47</f>
        <v>235430</v>
      </c>
      <c r="K47" s="31">
        <f>шаля!K47+Сир!K47+ПРУ!K47+мет!K47+БКУ!K47</f>
        <v>212860</v>
      </c>
      <c r="L47" s="31">
        <f>шаля!L47+Сир!L47+ПРУ!L47+мет!L47+БКУ!L47</f>
        <v>227512</v>
      </c>
      <c r="M47" s="31">
        <f>шаля!M47+Сир!M47+ПРУ!M47+мет!M47+БКУ!M47</f>
        <v>239576</v>
      </c>
      <c r="N47" s="21">
        <f t="shared" si="10"/>
        <v>2714588</v>
      </c>
    </row>
    <row r="48" spans="1:14" ht="12.75">
      <c r="A48" s="12" t="s">
        <v>43</v>
      </c>
      <c r="B48" s="36">
        <f>B49+B59</f>
        <v>68211</v>
      </c>
      <c r="C48" s="36">
        <f aca="true" t="shared" si="12" ref="C48:N48">C49+C59</f>
        <v>62015</v>
      </c>
      <c r="D48" s="36">
        <f t="shared" si="12"/>
        <v>61725</v>
      </c>
      <c r="E48" s="36">
        <f t="shared" si="12"/>
        <v>55132</v>
      </c>
      <c r="F48" s="36">
        <f t="shared" si="12"/>
        <v>57753</v>
      </c>
      <c r="G48" s="36">
        <f t="shared" si="12"/>
        <v>58557</v>
      </c>
      <c r="H48" s="36">
        <f t="shared" si="12"/>
        <v>58888</v>
      </c>
      <c r="I48" s="36">
        <f>I49+I59</f>
        <v>58372</v>
      </c>
      <c r="J48" s="36">
        <f t="shared" si="12"/>
        <v>62086</v>
      </c>
      <c r="K48" s="36">
        <f t="shared" si="12"/>
        <v>55279</v>
      </c>
      <c r="L48" s="36">
        <f t="shared" si="12"/>
        <v>54970</v>
      </c>
      <c r="M48" s="36">
        <f t="shared" si="12"/>
        <v>54914</v>
      </c>
      <c r="N48" s="36">
        <f t="shared" si="12"/>
        <v>707902</v>
      </c>
    </row>
    <row r="49" spans="1:14" ht="12.75">
      <c r="A49" s="14" t="s">
        <v>27</v>
      </c>
      <c r="B49" s="24">
        <f>B50+B51+B52+B53+B54</f>
        <v>68211</v>
      </c>
      <c r="C49" s="24">
        <f aca="true" t="shared" si="13" ref="C49:N49">C50+C51+C52+C53+C54</f>
        <v>62015</v>
      </c>
      <c r="D49" s="24">
        <f t="shared" si="13"/>
        <v>61725</v>
      </c>
      <c r="E49" s="24">
        <f t="shared" si="13"/>
        <v>55132</v>
      </c>
      <c r="F49" s="24">
        <f t="shared" si="13"/>
        <v>57753</v>
      </c>
      <c r="G49" s="24">
        <f t="shared" si="13"/>
        <v>58557</v>
      </c>
      <c r="H49" s="24">
        <f t="shared" si="13"/>
        <v>58888</v>
      </c>
      <c r="I49" s="24">
        <f>I50+I51+I52+I53+I54</f>
        <v>58372</v>
      </c>
      <c r="J49" s="24">
        <f t="shared" si="13"/>
        <v>62086</v>
      </c>
      <c r="K49" s="24">
        <f t="shared" si="13"/>
        <v>55279</v>
      </c>
      <c r="L49" s="24">
        <f t="shared" si="13"/>
        <v>54970</v>
      </c>
      <c r="M49" s="24">
        <f t="shared" si="13"/>
        <v>54914</v>
      </c>
      <c r="N49" s="24">
        <f t="shared" si="13"/>
        <v>707902</v>
      </c>
    </row>
    <row r="50" spans="1:14" ht="12.75">
      <c r="A50" s="13" t="s">
        <v>23</v>
      </c>
      <c r="B50" s="31">
        <f>шаля!B50+Сир!B50+ПРУ!B50+мет!B50+БКУ!B50</f>
        <v>0</v>
      </c>
      <c r="C50" s="31">
        <f>шаля!C50+Сир!C50+ПРУ!C50+мет!C50+БКУ!C50</f>
        <v>0</v>
      </c>
      <c r="D50" s="31">
        <f>шаля!D50+Сир!D50+ПРУ!D50+мет!D50+БКУ!D50</f>
        <v>0</v>
      </c>
      <c r="E50" s="31">
        <f>шаля!E50+Сир!E50+ПРУ!E50+мет!E50+БКУ!E50</f>
        <v>0</v>
      </c>
      <c r="F50" s="31">
        <f>шаля!F50+Сир!F50+ПРУ!F50+мет!F50+БКУ!F50</f>
        <v>0</v>
      </c>
      <c r="G50" s="31">
        <f>шаля!G50+Сир!G50+ПРУ!G50+мет!G50+БКУ!G50</f>
        <v>0</v>
      </c>
      <c r="H50" s="31">
        <f>шаля!H50+Сир!H50+ПРУ!H50+мет!H50+БКУ!H50</f>
        <v>0</v>
      </c>
      <c r="I50" s="31">
        <f>шаля!I50+Сир!I50+ПРУ!I50+мет!I50+БКУ!I50</f>
        <v>0</v>
      </c>
      <c r="J50" s="31">
        <f>шаля!J50+Сир!J50+ПРУ!J50+мет!J50+БКУ!J50</f>
        <v>0</v>
      </c>
      <c r="K50" s="31">
        <f>шаля!K50+Сир!K50+ПРУ!K50+мет!K50+БКУ!K50</f>
        <v>0</v>
      </c>
      <c r="L50" s="31">
        <f>шаля!L50+Сир!L50+ПРУ!L50+мет!L50+БКУ!L50</f>
        <v>0</v>
      </c>
      <c r="M50" s="31">
        <f>шаля!M50+Сир!M50+ПРУ!M50+мет!M50+БКУ!M50</f>
        <v>0</v>
      </c>
      <c r="N50" s="21">
        <f aca="true" t="shared" si="14" ref="N50:N67">SUM(B50:M50)</f>
        <v>0</v>
      </c>
    </row>
    <row r="51" spans="1:14" ht="12.75">
      <c r="A51" s="13" t="s">
        <v>24</v>
      </c>
      <c r="B51" s="31">
        <f>шаля!B51+Сир!B51+ПРУ!B51+мет!B51+БКУ!B51</f>
        <v>0</v>
      </c>
      <c r="C51" s="31">
        <f>шаля!C51+Сир!C51+ПРУ!C51+мет!C51+БКУ!C51</f>
        <v>0</v>
      </c>
      <c r="D51" s="31">
        <f>шаля!D51+Сир!D51+ПРУ!D51+мет!D51+БКУ!D51</f>
        <v>0</v>
      </c>
      <c r="E51" s="31">
        <f>шаля!E51+Сир!E51+ПРУ!E51+мет!E51+БКУ!E51</f>
        <v>0</v>
      </c>
      <c r="F51" s="31">
        <f>шаля!F51+Сир!F51+ПРУ!F51+мет!F51+БКУ!F51</f>
        <v>0</v>
      </c>
      <c r="G51" s="31">
        <f>шаля!G51+Сир!G51+ПРУ!G51+мет!G51+БКУ!G51</f>
        <v>0</v>
      </c>
      <c r="H51" s="31">
        <f>шаля!H51+Сир!H51+ПРУ!H51+мет!H51+БКУ!H51</f>
        <v>0</v>
      </c>
      <c r="I51" s="31">
        <f>шаля!I51+Сир!I51+ПРУ!I51+мет!I51+БКУ!I51</f>
        <v>0</v>
      </c>
      <c r="J51" s="31">
        <f>шаля!J51+Сир!J51+ПРУ!J51+мет!J51+БКУ!J51</f>
        <v>0</v>
      </c>
      <c r="K51" s="31">
        <f>шаля!K51+Сир!K51+ПРУ!K51+мет!K51+БКУ!K51</f>
        <v>0</v>
      </c>
      <c r="L51" s="31">
        <f>шаля!L51+Сир!L51+ПРУ!L51+мет!L51+БКУ!L51</f>
        <v>0</v>
      </c>
      <c r="M51" s="31">
        <f>шаля!M51+Сир!M51+ПРУ!M51+мет!M51+БКУ!M51</f>
        <v>0</v>
      </c>
      <c r="N51" s="21">
        <f t="shared" si="14"/>
        <v>0</v>
      </c>
    </row>
    <row r="52" spans="1:14" ht="12.75">
      <c r="A52" s="13" t="s">
        <v>25</v>
      </c>
      <c r="B52" s="31">
        <f>шаля!B52+Сир!B52+ПРУ!B52+мет!B52+БКУ!B52</f>
        <v>0</v>
      </c>
      <c r="C52" s="31">
        <f>шаля!C52+Сир!C52+ПРУ!C52+мет!C52+БКУ!C52</f>
        <v>0</v>
      </c>
      <c r="D52" s="31">
        <f>шаля!D52+Сир!D52+ПРУ!D52+мет!D52+БКУ!D52</f>
        <v>0</v>
      </c>
      <c r="E52" s="31">
        <f>шаля!E52+Сир!E52+ПРУ!E52+мет!E52+БКУ!E52</f>
        <v>0</v>
      </c>
      <c r="F52" s="31">
        <f>шаля!F52+Сир!F52+ПРУ!F52+мет!F52+БКУ!F52</f>
        <v>0</v>
      </c>
      <c r="G52" s="31">
        <f>шаля!G52+Сир!G52+ПРУ!G52+мет!G52+БКУ!G52</f>
        <v>0</v>
      </c>
      <c r="H52" s="31">
        <f>шаля!H52+Сир!H52+ПРУ!H52+мет!H52+БКУ!H52</f>
        <v>0</v>
      </c>
      <c r="I52" s="31">
        <f>шаля!I52+Сир!I52+ПРУ!I52+мет!I52+БКУ!I52</f>
        <v>0</v>
      </c>
      <c r="J52" s="31">
        <f>шаля!J52+Сир!J52+ПРУ!J52+мет!J52+БКУ!J52</f>
        <v>0</v>
      </c>
      <c r="K52" s="31">
        <f>шаля!K52+Сир!K52+ПРУ!K52+мет!K52+БКУ!K52</f>
        <v>0</v>
      </c>
      <c r="L52" s="31">
        <f>шаля!L52+Сир!L52+ПРУ!L52+мет!L52+БКУ!L52</f>
        <v>0</v>
      </c>
      <c r="M52" s="31">
        <f>шаля!M52+Сир!M52+ПРУ!M52+мет!M52+БКУ!M52</f>
        <v>0</v>
      </c>
      <c r="N52" s="21">
        <f>SUM(B52:M52)</f>
        <v>0</v>
      </c>
    </row>
    <row r="53" spans="1:14" ht="12.75">
      <c r="A53" s="13" t="s">
        <v>28</v>
      </c>
      <c r="B53" s="31">
        <f>шаля!B53+Сир!B53+ПРУ!B53+мет!B53+БКУ!B53</f>
        <v>0</v>
      </c>
      <c r="C53" s="31">
        <f>шаля!C53+Сир!C53+ПРУ!C53+мет!C53+БКУ!C53</f>
        <v>0</v>
      </c>
      <c r="D53" s="31">
        <f>шаля!D53+Сир!D53+ПРУ!D53+мет!D53+БКУ!D53</f>
        <v>0</v>
      </c>
      <c r="E53" s="31">
        <f>шаля!E53+Сир!E53+ПРУ!E53+мет!E53+БКУ!E53</f>
        <v>0</v>
      </c>
      <c r="F53" s="31">
        <f>шаля!F53+Сир!F53+ПРУ!F53+мет!F53+БКУ!F53</f>
        <v>0</v>
      </c>
      <c r="G53" s="31">
        <f>шаля!G53+Сир!G53+ПРУ!G53+мет!G53+БКУ!G53</f>
        <v>0</v>
      </c>
      <c r="H53" s="31">
        <f>шаля!H53+Сир!H53+ПРУ!H53+мет!H53+БКУ!H53</f>
        <v>0</v>
      </c>
      <c r="I53" s="31">
        <f>шаля!I53+Сир!I53+ПРУ!I53+мет!I53+БКУ!I53</f>
        <v>0</v>
      </c>
      <c r="J53" s="31">
        <f>шаля!J53+Сир!J53+ПРУ!J53+мет!J53+БКУ!J53</f>
        <v>0</v>
      </c>
      <c r="K53" s="31">
        <f>шаля!K53+Сир!K53+ПРУ!K53+мет!K53+БКУ!K53</f>
        <v>0</v>
      </c>
      <c r="L53" s="31">
        <f>шаля!L53+Сир!L53+ПРУ!L53+мет!L53+БКУ!L53</f>
        <v>0</v>
      </c>
      <c r="M53" s="31">
        <f>шаля!M53+Сир!M53+ПРУ!M53+мет!M53+БКУ!M53</f>
        <v>0</v>
      </c>
      <c r="N53" s="21">
        <f t="shared" si="14"/>
        <v>0</v>
      </c>
    </row>
    <row r="54" spans="1:14" ht="12.75">
      <c r="A54" s="13" t="s">
        <v>46</v>
      </c>
      <c r="B54" s="31">
        <f>шаля!B54+Сир!B54+ПРУ!B54+мет!B54+БКУ!B54</f>
        <v>68211</v>
      </c>
      <c r="C54" s="31">
        <f>шаля!C54+Сир!C54+ПРУ!C54+мет!C54+БКУ!C54</f>
        <v>62015</v>
      </c>
      <c r="D54" s="31">
        <f>шаля!D54+Сир!D54+ПРУ!D54+мет!D54+БКУ!D54</f>
        <v>61725</v>
      </c>
      <c r="E54" s="31">
        <f>шаля!E54+Сир!E54+ПРУ!E54+мет!E54+БКУ!E54</f>
        <v>55132</v>
      </c>
      <c r="F54" s="31">
        <f>шаля!F54+Сир!F54+ПРУ!F54+мет!F54+БКУ!F54</f>
        <v>57753</v>
      </c>
      <c r="G54" s="31">
        <f>шаля!G54+Сир!G54+ПРУ!G54+мет!G54+БКУ!G54</f>
        <v>58557</v>
      </c>
      <c r="H54" s="31">
        <f>шаля!H54+Сир!H54+ПРУ!H54+мет!H54+БКУ!H54</f>
        <v>58888</v>
      </c>
      <c r="I54" s="31">
        <f>шаля!I54+Сир!I54+ПРУ!I54+мет!I54+БКУ!I54</f>
        <v>58372</v>
      </c>
      <c r="J54" s="31">
        <f>шаля!J54+Сир!J54+ПРУ!J54+мет!J54+БКУ!J54</f>
        <v>62086</v>
      </c>
      <c r="K54" s="31">
        <f>шаля!K54+Сир!K54+ПРУ!K54+мет!K54+БКУ!K54</f>
        <v>55279</v>
      </c>
      <c r="L54" s="31">
        <f>шаля!L54+Сир!L54+ПРУ!L54+мет!L54+БКУ!L54</f>
        <v>54970</v>
      </c>
      <c r="M54" s="31">
        <f>шаля!M54+Сир!M54+ПРУ!M54+мет!M54+БКУ!M54</f>
        <v>54914</v>
      </c>
      <c r="N54" s="21">
        <f t="shared" si="14"/>
        <v>707902</v>
      </c>
    </row>
    <row r="55" spans="1:14" ht="12.75">
      <c r="A55" s="13" t="s">
        <v>15</v>
      </c>
      <c r="B55" s="31">
        <f>шаля!B55+Сир!B55+ПРУ!B55+мет!B55+БКУ!B55</f>
        <v>0</v>
      </c>
      <c r="C55" s="31">
        <f>шаля!C55+Сир!C55+ПРУ!C55+мет!C55+БКУ!C55</f>
        <v>0</v>
      </c>
      <c r="D55" s="31">
        <f>шаля!D55+Сир!D55+ПРУ!D55+мет!D55+БКУ!D55</f>
        <v>0</v>
      </c>
      <c r="E55" s="31">
        <f>шаля!E55+Сир!E55+ПРУ!E55+мет!E55+БКУ!E55</f>
        <v>0</v>
      </c>
      <c r="F55" s="31">
        <f>шаля!F55+Сир!F55+ПРУ!F55+мет!F55+БКУ!F55</f>
        <v>0</v>
      </c>
      <c r="G55" s="31">
        <f>шаля!G55+Сир!G55+ПРУ!G55+мет!G55+БКУ!G55</f>
        <v>0</v>
      </c>
      <c r="H55" s="31">
        <f>шаля!H55+Сир!H55+ПРУ!H55+мет!H55+БКУ!H55</f>
        <v>0</v>
      </c>
      <c r="I55" s="31">
        <f>шаля!I55+Сир!I55+ПРУ!I55+мет!I55+БКУ!I55</f>
        <v>0</v>
      </c>
      <c r="J55" s="31">
        <f>шаля!J55+Сир!J55+ПРУ!J55+мет!J55+БКУ!J55</f>
        <v>0</v>
      </c>
      <c r="K55" s="31">
        <f>шаля!K55+Сир!K55+ПРУ!K55+мет!K55+БКУ!K55</f>
        <v>0</v>
      </c>
      <c r="L55" s="31">
        <f>шаля!L55+Сир!L55+ПРУ!L55+мет!L55+БКУ!L55</f>
        <v>0</v>
      </c>
      <c r="M55" s="31">
        <f>шаля!M55+Сир!M55+ПРУ!M55+мет!M55+БКУ!M55</f>
        <v>0</v>
      </c>
      <c r="N55" s="21">
        <f t="shared" si="14"/>
        <v>0</v>
      </c>
    </row>
    <row r="56" spans="1:14" ht="12.75">
      <c r="A56" s="13" t="s">
        <v>16</v>
      </c>
      <c r="B56" s="31">
        <f>шаля!B56+Сир!B56+ПРУ!B56+мет!B56+БКУ!B56</f>
        <v>0</v>
      </c>
      <c r="C56" s="31">
        <f>шаля!C56+Сир!C56+ПРУ!C56+мет!C56+БКУ!C56</f>
        <v>0</v>
      </c>
      <c r="D56" s="31">
        <f>шаля!D56+Сир!D56+ПРУ!D56+мет!D56+БКУ!D56</f>
        <v>0</v>
      </c>
      <c r="E56" s="31">
        <f>шаля!E56+Сир!E56+ПРУ!E56+мет!E56+БКУ!E56</f>
        <v>0</v>
      </c>
      <c r="F56" s="31">
        <f>шаля!F56+Сир!F56+ПРУ!F56+мет!F56+БКУ!F56</f>
        <v>0</v>
      </c>
      <c r="G56" s="31">
        <f>шаля!G56+Сир!G56+ПРУ!G56+мет!G56+БКУ!G56</f>
        <v>0</v>
      </c>
      <c r="H56" s="31">
        <f>шаля!H56+Сир!H56+ПРУ!H56+мет!H56+БКУ!H56</f>
        <v>0</v>
      </c>
      <c r="I56" s="31">
        <f>шаля!I56+Сир!I56+ПРУ!I56+мет!I56+БКУ!I56</f>
        <v>0</v>
      </c>
      <c r="J56" s="31">
        <f>шаля!J56+Сир!J56+ПРУ!J56+мет!J56+БКУ!J56</f>
        <v>0</v>
      </c>
      <c r="K56" s="31">
        <f>шаля!K56+Сир!K56+ПРУ!K56+мет!K56+БКУ!K56</f>
        <v>0</v>
      </c>
      <c r="L56" s="31">
        <f>шаля!L56+Сир!L56+ПРУ!L56+мет!L56+БКУ!L56</f>
        <v>0</v>
      </c>
      <c r="M56" s="31">
        <f>шаля!M56+Сир!M56+ПРУ!M56+мет!M56+БКУ!M56</f>
        <v>0</v>
      </c>
      <c r="N56" s="21">
        <f t="shared" si="14"/>
        <v>0</v>
      </c>
    </row>
    <row r="57" spans="1:14" ht="12.75">
      <c r="A57" s="13" t="s">
        <v>17</v>
      </c>
      <c r="B57" s="31">
        <f>шаля!B57+Сир!B57+ПРУ!B57+мет!B57+БКУ!B57</f>
        <v>4433</v>
      </c>
      <c r="C57" s="31">
        <f>шаля!C57+Сир!C57+ПРУ!C57+мет!C57+БКУ!C57</f>
        <v>3018</v>
      </c>
      <c r="D57" s="31">
        <f>шаля!D57+Сир!D57+ПРУ!D57+мет!D57+БКУ!D57</f>
        <v>3117</v>
      </c>
      <c r="E57" s="31">
        <f>шаля!E57+Сир!E57+ПРУ!E57+мет!E57+БКУ!E57</f>
        <v>2462</v>
      </c>
      <c r="F57" s="31">
        <f>шаля!F57+Сир!F57+ПРУ!F57+мет!F57+БКУ!F57</f>
        <v>2447</v>
      </c>
      <c r="G57" s="31">
        <f>шаля!G57+Сир!G57+ПРУ!G57+мет!G57+БКУ!G57</f>
        <v>2800</v>
      </c>
      <c r="H57" s="31">
        <f>шаля!H57+Сир!H57+ПРУ!H57+мет!H57+БКУ!H57</f>
        <v>2298</v>
      </c>
      <c r="I57" s="31">
        <f>шаля!I57+Сир!I57+ПРУ!I57+мет!I57+БКУ!I57</f>
        <v>1738</v>
      </c>
      <c r="J57" s="31">
        <f>шаля!J57+Сир!J57+ПРУ!J57+мет!J57+БКУ!J57</f>
        <v>2113</v>
      </c>
      <c r="K57" s="31">
        <f>шаля!K57+Сир!K57+ПРУ!K57+мет!K57+БКУ!K57</f>
        <v>406</v>
      </c>
      <c r="L57" s="31">
        <f>шаля!L57+Сир!L57+ПРУ!L57+мет!L57+БКУ!L57</f>
        <v>1551</v>
      </c>
      <c r="M57" s="31">
        <f>шаля!M57+Сир!M57+ПРУ!M57+мет!M57+БКУ!M57</f>
        <v>1315</v>
      </c>
      <c r="N57" s="21">
        <f t="shared" si="14"/>
        <v>27698</v>
      </c>
    </row>
    <row r="58" spans="1:14" ht="12.75">
      <c r="A58" s="13" t="s">
        <v>18</v>
      </c>
      <c r="B58" s="31">
        <f>шаля!B58+Сир!B58+ПРУ!B58+мет!B58+БКУ!B58</f>
        <v>63778</v>
      </c>
      <c r="C58" s="31">
        <f>шаля!C58+Сир!C58+ПРУ!C58+мет!C58+БКУ!C58</f>
        <v>58997</v>
      </c>
      <c r="D58" s="31">
        <f>шаля!D58+Сир!D58+ПРУ!D58+мет!D58+БКУ!D58</f>
        <v>58608</v>
      </c>
      <c r="E58" s="31">
        <f>шаля!E58+Сир!E58+ПРУ!E58+мет!E58+БКУ!E58</f>
        <v>52670</v>
      </c>
      <c r="F58" s="31">
        <f>шаля!F58+Сир!F58+ПРУ!F58+мет!F58+БКУ!F58</f>
        <v>55306</v>
      </c>
      <c r="G58" s="31">
        <f>шаля!G58+Сир!G58+ПРУ!G58+мет!G58+БКУ!G58</f>
        <v>55757</v>
      </c>
      <c r="H58" s="31">
        <f>шаля!H58+Сир!H58+ПРУ!H58+мет!H58+БКУ!H58</f>
        <v>56590</v>
      </c>
      <c r="I58" s="31">
        <f>шаля!I58+Сир!I58+ПРУ!I58+мет!I58+БКУ!I58</f>
        <v>56634</v>
      </c>
      <c r="J58" s="31">
        <f>шаля!J58+Сир!J58+ПРУ!J58+мет!J58+БКУ!J58</f>
        <v>59973</v>
      </c>
      <c r="K58" s="31">
        <f>шаля!K58+Сир!K58+ПРУ!K58+мет!K58+БКУ!K58</f>
        <v>54873</v>
      </c>
      <c r="L58" s="31">
        <f>шаля!L58+Сир!L58+ПРУ!L58+мет!L58+БКУ!L58</f>
        <v>53419</v>
      </c>
      <c r="M58" s="31">
        <f>шаля!M58+Сир!M58+ПРУ!M58+мет!M58+БКУ!M58</f>
        <v>53599</v>
      </c>
      <c r="N58" s="21">
        <f t="shared" si="14"/>
        <v>680204</v>
      </c>
    </row>
    <row r="59" spans="1:14" ht="12.75">
      <c r="A59" s="16" t="s">
        <v>42</v>
      </c>
      <c r="B59" s="24">
        <f>B60+B61+B62</f>
        <v>0</v>
      </c>
      <c r="C59" s="24">
        <f>C60+C61+C62</f>
        <v>0</v>
      </c>
      <c r="D59" s="24">
        <f aca="true" t="shared" si="15" ref="D59:N59">D60+D61+D62</f>
        <v>0</v>
      </c>
      <c r="E59" s="24">
        <f t="shared" si="15"/>
        <v>0</v>
      </c>
      <c r="F59" s="24">
        <f t="shared" si="15"/>
        <v>0</v>
      </c>
      <c r="G59" s="24">
        <f t="shared" si="15"/>
        <v>0</v>
      </c>
      <c r="H59" s="24">
        <f t="shared" si="15"/>
        <v>0</v>
      </c>
      <c r="I59" s="24">
        <f>I60+I61+I62</f>
        <v>0</v>
      </c>
      <c r="J59" s="24">
        <f t="shared" si="15"/>
        <v>0</v>
      </c>
      <c r="K59" s="24">
        <f t="shared" si="15"/>
        <v>0</v>
      </c>
      <c r="L59" s="24">
        <f t="shared" si="15"/>
        <v>0</v>
      </c>
      <c r="M59" s="24">
        <f t="shared" si="15"/>
        <v>0</v>
      </c>
      <c r="N59" s="24">
        <f t="shared" si="15"/>
        <v>0</v>
      </c>
    </row>
    <row r="60" spans="1:14" ht="12.75">
      <c r="A60" s="17" t="s">
        <v>23</v>
      </c>
      <c r="B60" s="31">
        <f>шаля!B60+Сир!B60+ПРУ!B60+мет!B60+БКУ!B60</f>
        <v>0</v>
      </c>
      <c r="C60" s="31">
        <f>шаля!C60+Сир!C60+ПРУ!C60+мет!C60+БКУ!C60</f>
        <v>0</v>
      </c>
      <c r="D60" s="31">
        <f>шаля!D60+Сир!D60+ПРУ!D60+мет!D60+БКУ!D60</f>
        <v>0</v>
      </c>
      <c r="E60" s="31">
        <f>шаля!E60+Сир!E60+ПРУ!E60+мет!E60+БКУ!E60</f>
        <v>0</v>
      </c>
      <c r="F60" s="31">
        <f>шаля!F60+Сир!F60+ПРУ!F60+мет!F60+БКУ!F60</f>
        <v>0</v>
      </c>
      <c r="G60" s="31">
        <f>шаля!G60+Сир!G60+ПРУ!G60+мет!G60+БКУ!G60</f>
        <v>0</v>
      </c>
      <c r="H60" s="31">
        <f>шаля!H60+Сир!H60+ПРУ!H60+мет!H60+БКУ!H60</f>
        <v>0</v>
      </c>
      <c r="I60" s="31">
        <f>шаля!I60+Сир!I60+ПРУ!I60+мет!I60+БКУ!I60</f>
        <v>0</v>
      </c>
      <c r="J60" s="31">
        <f>шаля!J60+Сир!J60+ПРУ!J60+мет!J60+БКУ!J60</f>
        <v>0</v>
      </c>
      <c r="K60" s="31">
        <f>шаля!K60+Сир!K60+ПРУ!K60+мет!K60+БКУ!K60</f>
        <v>0</v>
      </c>
      <c r="L60" s="31">
        <f>шаля!L60+Сир!L60+ПРУ!L60+мет!L60+БКУ!L60</f>
        <v>0</v>
      </c>
      <c r="M60" s="31">
        <f>шаля!M60+Сир!M60+ПРУ!M60+мет!M60+БКУ!M60</f>
        <v>0</v>
      </c>
      <c r="N60" s="21">
        <f t="shared" si="14"/>
        <v>0</v>
      </c>
    </row>
    <row r="61" spans="1:14" ht="12.75">
      <c r="A61" s="17" t="s">
        <v>24</v>
      </c>
      <c r="B61" s="31">
        <f>шаля!B61+Сир!B61+ПРУ!B61+мет!B61+БКУ!B61</f>
        <v>0</v>
      </c>
      <c r="C61" s="31">
        <f>шаля!C61+Сир!C61+ПРУ!C61+мет!C61+БКУ!C61</f>
        <v>0</v>
      </c>
      <c r="D61" s="31">
        <f>шаля!D61+Сир!D61+ПРУ!D61+мет!D61+БКУ!D61</f>
        <v>0</v>
      </c>
      <c r="E61" s="31">
        <f>шаля!E61+Сир!E61+ПРУ!E61+мет!E61+БКУ!E61</f>
        <v>0</v>
      </c>
      <c r="F61" s="31">
        <f>шаля!F61+Сир!F61+ПРУ!F61+мет!F61+БКУ!F61</f>
        <v>0</v>
      </c>
      <c r="G61" s="31">
        <f>шаля!G61+Сир!G61+ПРУ!G61+мет!G61+БКУ!G61</f>
        <v>0</v>
      </c>
      <c r="H61" s="31">
        <f>шаля!H61+Сир!H61+ПРУ!H61+мет!H61+БКУ!H61</f>
        <v>0</v>
      </c>
      <c r="I61" s="31">
        <f>шаля!I61+Сир!I61+ПРУ!I61+мет!I61+БКУ!I61</f>
        <v>0</v>
      </c>
      <c r="J61" s="31">
        <f>шаля!J61+Сир!J61+ПРУ!J61+мет!J61+БКУ!J61</f>
        <v>0</v>
      </c>
      <c r="K61" s="31">
        <f>шаля!K61+Сир!K61+ПРУ!K61+мет!K61+БКУ!K61</f>
        <v>0</v>
      </c>
      <c r="L61" s="31">
        <f>шаля!L61+Сир!L61+ПРУ!L61+мет!L61+БКУ!L61</f>
        <v>0</v>
      </c>
      <c r="M61" s="31">
        <f>шаля!M61+Сир!M61+ПРУ!M61+мет!M61+БКУ!M61</f>
        <v>0</v>
      </c>
      <c r="N61" s="21">
        <f t="shared" si="14"/>
        <v>0</v>
      </c>
    </row>
    <row r="62" spans="1:14" ht="12.75">
      <c r="A62" s="17" t="s">
        <v>25</v>
      </c>
      <c r="B62" s="31">
        <f>шаля!B62+Сир!B62+ПРУ!B62+мет!B62+БКУ!B62</f>
        <v>0</v>
      </c>
      <c r="C62" s="31">
        <f>шаля!C62+Сир!C62+ПРУ!C62+мет!C62+БКУ!C62</f>
        <v>0</v>
      </c>
      <c r="D62" s="31">
        <f>шаля!D62+Сир!D62+ПРУ!D62+мет!D62+БКУ!D62</f>
        <v>0</v>
      </c>
      <c r="E62" s="31">
        <f>шаля!E62+Сир!E62+ПРУ!E62+мет!E62+БКУ!E62</f>
        <v>0</v>
      </c>
      <c r="F62" s="31">
        <f>шаля!F62+Сир!F62+ПРУ!F62+мет!F62+БКУ!F62</f>
        <v>0</v>
      </c>
      <c r="G62" s="31">
        <f>шаля!G62+Сир!G62+ПРУ!G62+мет!G62+БКУ!G62</f>
        <v>0</v>
      </c>
      <c r="H62" s="31">
        <f>шаля!H62+Сир!H62+ПРУ!H62+мет!H62+БКУ!H62</f>
        <v>0</v>
      </c>
      <c r="I62" s="31">
        <f>шаля!I62+Сир!I62+ПРУ!I62+мет!I62+БКУ!I62</f>
        <v>0</v>
      </c>
      <c r="J62" s="31">
        <f>шаля!J62+Сир!J62+ПРУ!J62+мет!J62+БКУ!J62</f>
        <v>0</v>
      </c>
      <c r="K62" s="31">
        <f>шаля!K62+Сир!K62+ПРУ!K62+мет!K62+БКУ!K62</f>
        <v>0</v>
      </c>
      <c r="L62" s="31">
        <f>шаля!L62+Сир!L62+ПРУ!L62+мет!L62+БКУ!L62</f>
        <v>0</v>
      </c>
      <c r="M62" s="31">
        <f>шаля!M62+Сир!M62+ПРУ!M62+мет!M62+БКУ!M62</f>
        <v>0</v>
      </c>
      <c r="N62" s="21">
        <f t="shared" si="14"/>
        <v>0</v>
      </c>
    </row>
    <row r="63" spans="1:14" ht="12.75">
      <c r="A63" s="17" t="s">
        <v>28</v>
      </c>
      <c r="B63" s="31">
        <f>шаля!B63+Сир!B63+ПРУ!B63+мет!B63+БКУ!B63</f>
        <v>0</v>
      </c>
      <c r="C63" s="31">
        <f>шаля!C63+Сир!C63+ПРУ!C63+мет!C63+БКУ!C63</f>
        <v>0</v>
      </c>
      <c r="D63" s="31">
        <f>шаля!D63+Сир!D63+ПРУ!D63+мет!D63+БКУ!D63</f>
        <v>0</v>
      </c>
      <c r="E63" s="31">
        <f>шаля!E63+Сир!E63+ПРУ!E63+мет!E63+БКУ!E63</f>
        <v>0</v>
      </c>
      <c r="F63" s="31">
        <f>шаля!F63+Сир!F63+ПРУ!F63+мет!F63+БКУ!F63</f>
        <v>0</v>
      </c>
      <c r="G63" s="31">
        <f>шаля!G63+Сир!G63+ПРУ!G63+мет!G63+БКУ!G63</f>
        <v>0</v>
      </c>
      <c r="H63" s="31">
        <f>шаля!H63+Сир!H63+ПРУ!H63+мет!H63+БКУ!H63</f>
        <v>0</v>
      </c>
      <c r="I63" s="31">
        <f>шаля!I63+Сир!I63+ПРУ!I63+мет!I63+БКУ!I63</f>
        <v>0</v>
      </c>
      <c r="J63" s="31">
        <f>шаля!J63+Сир!J63+ПРУ!J63+мет!J63+БКУ!J63</f>
        <v>0</v>
      </c>
      <c r="K63" s="31">
        <f>шаля!K63+Сир!K63+ПРУ!K63+мет!K63+БКУ!K63</f>
        <v>0</v>
      </c>
      <c r="L63" s="31">
        <f>шаля!L63+Сир!L63+ПРУ!L63+мет!L63+БКУ!L63</f>
        <v>0</v>
      </c>
      <c r="M63" s="31">
        <f>шаля!M63+Сир!M63+ПРУ!M63+мет!M63+БКУ!M63</f>
        <v>0</v>
      </c>
      <c r="N63" s="21">
        <f t="shared" si="14"/>
        <v>0</v>
      </c>
    </row>
    <row r="64" spans="1:14" ht="12.75">
      <c r="A64" s="17" t="s">
        <v>29</v>
      </c>
      <c r="B64" s="31">
        <f>шаля!B64+Сир!B64+ПРУ!B64+мет!B64+БКУ!B64</f>
        <v>0</v>
      </c>
      <c r="C64" s="31">
        <f>шаля!C64+Сир!C64+ПРУ!C64+мет!C64+БКУ!C64</f>
        <v>0</v>
      </c>
      <c r="D64" s="31">
        <f>шаля!D64+Сир!D64+ПРУ!D64+мет!D64+БКУ!D64</f>
        <v>0</v>
      </c>
      <c r="E64" s="31">
        <f>шаля!E64+Сир!E64+ПРУ!E64+мет!E64+БКУ!E64</f>
        <v>0</v>
      </c>
      <c r="F64" s="31">
        <f>шаля!F64+Сир!F64+ПРУ!F64+мет!F64+БКУ!F64</f>
        <v>0</v>
      </c>
      <c r="G64" s="31">
        <f>шаля!G64+Сир!G64+ПРУ!G64+мет!G64+БКУ!G64</f>
        <v>0</v>
      </c>
      <c r="H64" s="31">
        <f>шаля!H64+Сир!H64+ПРУ!H64+мет!H64+БКУ!H64</f>
        <v>0</v>
      </c>
      <c r="I64" s="31">
        <f>шаля!I64+Сир!I64+ПРУ!I64+мет!I64+БКУ!I64</f>
        <v>0</v>
      </c>
      <c r="J64" s="31">
        <f>шаля!J64+Сир!J64+ПРУ!J64+мет!J64+БКУ!J64</f>
        <v>0</v>
      </c>
      <c r="K64" s="31">
        <f>шаля!K64+Сир!K64+ПРУ!K64+мет!K64+БКУ!K64</f>
        <v>0</v>
      </c>
      <c r="L64" s="31">
        <f>шаля!L64+Сир!L64+ПРУ!L64+мет!L64+БКУ!L64</f>
        <v>0</v>
      </c>
      <c r="M64" s="31">
        <f>шаля!M64+Сир!M64+ПРУ!M64+мет!M64+БКУ!M64</f>
        <v>0</v>
      </c>
      <c r="N64" s="21">
        <f t="shared" si="14"/>
        <v>0</v>
      </c>
    </row>
    <row r="65" spans="1:14" ht="12.75">
      <c r="A65" s="15" t="s">
        <v>39</v>
      </c>
      <c r="B65" s="20">
        <f>шаля!B65+Сир!B65+ПРУ!B65+мет!B65+БКУ!B65+'В.нейв.'!B65</f>
        <v>2774</v>
      </c>
      <c r="C65" s="20">
        <f>шаля!C65+Сир!C65+ПРУ!C65+мет!C65+БКУ!C65+'В.нейв.'!C65</f>
        <v>2753</v>
      </c>
      <c r="D65" s="20">
        <f>шаля!D65+Сир!D65+ПРУ!D65+мет!D65+БКУ!D65+'В.нейв.'!D65</f>
        <v>2031</v>
      </c>
      <c r="E65" s="20">
        <f>шаля!E65+Сир!E65+ПРУ!E65+мет!E65+БКУ!E65+'В.нейв.'!E65</f>
        <v>1431</v>
      </c>
      <c r="F65" s="20">
        <f>шаля!F65+Сир!F65+ПРУ!F65+мет!F65+БКУ!F65+'В.нейв.'!F65</f>
        <v>1092</v>
      </c>
      <c r="G65" s="20">
        <f>шаля!G65+Сир!G65+ПРУ!G65+мет!G65+БКУ!G65+'В.нейв.'!G65</f>
        <v>1051</v>
      </c>
      <c r="H65" s="20">
        <f>шаля!H65+Сир!H65+ПРУ!H65+мет!H65+БКУ!H65+'В.нейв.'!H65</f>
        <v>853</v>
      </c>
      <c r="I65" s="20">
        <f>шаля!I65+Сир!I65+ПРУ!I65+мет!I65+БКУ!I65+'В.нейв.'!I65</f>
        <v>984</v>
      </c>
      <c r="J65" s="20">
        <f>шаля!J65+Сир!J65+ПРУ!J65+мет!J65+БКУ!J65+'В.нейв.'!J65</f>
        <v>1065</v>
      </c>
      <c r="K65" s="20">
        <f>шаля!K65+Сир!K65+ПРУ!K65+мет!K65+БКУ!K65+'В.нейв.'!K65</f>
        <v>1223</v>
      </c>
      <c r="L65" s="20">
        <f>шаля!L65+Сир!L65+ПРУ!L65+мет!L65+БКУ!L65+'В.нейв.'!L65</f>
        <v>2187</v>
      </c>
      <c r="M65" s="20">
        <f>шаля!M65+Сир!M65+ПРУ!M65+мет!M65+БКУ!M65+'В.нейв.'!M65</f>
        <v>3159</v>
      </c>
      <c r="N65" s="37">
        <f t="shared" si="14"/>
        <v>20603</v>
      </c>
    </row>
    <row r="66" spans="1:14" ht="12.75">
      <c r="A66" s="12" t="s">
        <v>30</v>
      </c>
      <c r="B66" s="20">
        <f>шаля!B66+Сир!B66+ПРУ!B66+мет!B66+БКУ!B66</f>
        <v>0</v>
      </c>
      <c r="C66" s="20">
        <f>шаля!C66+Сир!C66+ПРУ!C66+мет!C66+БКУ!C66</f>
        <v>0</v>
      </c>
      <c r="D66" s="20">
        <f>шаля!D66+Сир!D66+ПРУ!D66+мет!D66+БКУ!D66</f>
        <v>0</v>
      </c>
      <c r="E66" s="20">
        <f>шаля!E66+Сир!E66+ПРУ!E66+мет!E66+БКУ!E66</f>
        <v>0</v>
      </c>
      <c r="F66" s="20">
        <f>шаля!F66+Сир!F66+ПРУ!F66+мет!F66+БКУ!F66</f>
        <v>0</v>
      </c>
      <c r="G66" s="20">
        <f>шаля!G66+Сир!G66+ПРУ!G66+мет!G66+БКУ!G66</f>
        <v>0</v>
      </c>
      <c r="H66" s="20">
        <f>шаля!H66+Сир!H66+ПРУ!H66+мет!H66+БКУ!H66</f>
        <v>0</v>
      </c>
      <c r="I66" s="20">
        <f>шаля!I66+Сир!I66+ПРУ!I66+мет!I66+БКУ!I66</f>
        <v>0</v>
      </c>
      <c r="J66" s="20">
        <f>шаля!J66+Сир!J66+ПРУ!J66+мет!J66+БКУ!J66</f>
        <v>0</v>
      </c>
      <c r="K66" s="20">
        <f>шаля!K66+Сир!K66+ПРУ!K66+мет!K66+БКУ!K66</f>
        <v>0</v>
      </c>
      <c r="L66" s="20">
        <f>шаля!L66+Сир!L66+ПРУ!L66+мет!L66+БКУ!L66</f>
        <v>0</v>
      </c>
      <c r="M66" s="20">
        <f>шаля!M66+Сир!M66+ПРУ!M66+мет!M66+БКУ!M66</f>
        <v>0</v>
      </c>
      <c r="N66" s="37">
        <f t="shared" si="14"/>
        <v>0</v>
      </c>
    </row>
    <row r="67" spans="1:14" ht="12.75">
      <c r="A67" s="12" t="s">
        <v>31</v>
      </c>
      <c r="B67" s="20">
        <f>шаля!B67+Сир!B67+ПРУ!B67+мет!B67+БКУ!B67</f>
        <v>0</v>
      </c>
      <c r="C67" s="20">
        <f>шаля!C67+Сир!C67+ПРУ!C67+мет!C67+БКУ!C67</f>
        <v>0</v>
      </c>
      <c r="D67" s="20">
        <f>шаля!D67+Сир!D67+ПРУ!D67+мет!D67+БКУ!D67</f>
        <v>0</v>
      </c>
      <c r="E67" s="20">
        <f>шаля!E67+Сир!E67+ПРУ!E67+мет!E67+БКУ!E67</f>
        <v>0</v>
      </c>
      <c r="F67" s="20">
        <f>шаля!F67+Сир!F67+ПРУ!F67+мет!F67+БКУ!F67</f>
        <v>0</v>
      </c>
      <c r="G67" s="20">
        <f>шаля!G67+Сир!G67+ПРУ!G67+мет!G67+БКУ!G67</f>
        <v>0</v>
      </c>
      <c r="H67" s="20">
        <f>шаля!H67+Сир!H67+ПРУ!H67+мет!H67+БКУ!H67</f>
        <v>0</v>
      </c>
      <c r="I67" s="20">
        <f>шаля!I67+Сир!I67+ПРУ!I67+мет!I67+БКУ!I67</f>
        <v>0</v>
      </c>
      <c r="J67" s="20">
        <f>шаля!J67+Сир!J67+ПРУ!J67+мет!J67+БКУ!J67</f>
        <v>0</v>
      </c>
      <c r="K67" s="20">
        <f>шаля!K67+Сир!K67+ПРУ!K67+мет!K67+БКУ!K67</f>
        <v>0</v>
      </c>
      <c r="L67" s="20">
        <f>шаля!L67+Сир!L67+ПРУ!L67+мет!L67+БКУ!L67</f>
        <v>0</v>
      </c>
      <c r="M67" s="20">
        <f>шаля!M67+Сир!M67+ПРУ!M67+мет!M67+БКУ!M67</f>
        <v>0</v>
      </c>
      <c r="N67" s="37">
        <f t="shared" si="14"/>
        <v>0</v>
      </c>
    </row>
    <row r="68" spans="1:14" ht="12.75">
      <c r="A68" s="12" t="s">
        <v>32</v>
      </c>
      <c r="B68" s="33">
        <f>B69++B70+B71+B72</f>
        <v>8824825</v>
      </c>
      <c r="C68" s="33">
        <f aca="true" t="shared" si="16" ref="C68:M68">C69++C70+C71+C72</f>
        <v>9035849</v>
      </c>
      <c r="D68" s="33">
        <f t="shared" si="16"/>
        <v>8502808</v>
      </c>
      <c r="E68" s="33">
        <f t="shared" si="16"/>
        <v>7289635</v>
      </c>
      <c r="F68" s="33">
        <f t="shared" si="16"/>
        <v>6526418</v>
      </c>
      <c r="G68" s="33">
        <f t="shared" si="16"/>
        <v>5915386</v>
      </c>
      <c r="H68" s="33">
        <f t="shared" si="16"/>
        <v>8705530</v>
      </c>
      <c r="I68" s="33">
        <f>I69++I70+I71+I72</f>
        <v>6144961</v>
      </c>
      <c r="J68" s="33">
        <f t="shared" si="16"/>
        <v>6667278</v>
      </c>
      <c r="K68" s="33">
        <f t="shared" si="16"/>
        <v>6720837</v>
      </c>
      <c r="L68" s="33">
        <f t="shared" si="16"/>
        <v>9260794</v>
      </c>
      <c r="M68" s="33">
        <f t="shared" si="16"/>
        <v>8135992</v>
      </c>
      <c r="N68" s="33">
        <f>N69++N70+N71+N72</f>
        <v>91730313</v>
      </c>
    </row>
    <row r="69" spans="1:14" ht="12.75">
      <c r="A69" s="13" t="s">
        <v>15</v>
      </c>
      <c r="B69" s="57">
        <f>B9+B14+B19+B25+B30+B35</f>
        <v>5286876</v>
      </c>
      <c r="C69" s="57">
        <f aca="true" t="shared" si="17" ref="C69:M69">C9+C14+C19+C25+C30+C35</f>
        <v>5309142</v>
      </c>
      <c r="D69" s="57">
        <f t="shared" si="17"/>
        <v>5405567</v>
      </c>
      <c r="E69" s="57">
        <f t="shared" si="17"/>
        <v>4682317</v>
      </c>
      <c r="F69" s="57">
        <f t="shared" si="17"/>
        <v>4416193</v>
      </c>
      <c r="G69" s="57">
        <f t="shared" si="17"/>
        <v>4025753</v>
      </c>
      <c r="H69" s="57">
        <f t="shared" si="17"/>
        <v>3769886</v>
      </c>
      <c r="I69" s="57">
        <f t="shared" si="17"/>
        <v>4122761</v>
      </c>
      <c r="J69" s="57">
        <f t="shared" si="17"/>
        <v>4383265</v>
      </c>
      <c r="K69" s="57">
        <f t="shared" si="17"/>
        <v>1706211</v>
      </c>
      <c r="L69" s="57">
        <f t="shared" si="17"/>
        <v>1664583</v>
      </c>
      <c r="M69" s="57">
        <f t="shared" si="17"/>
        <v>1944778</v>
      </c>
      <c r="N69" s="57">
        <f>N9+N14+N19+N25+N30+N35</f>
        <v>46717332</v>
      </c>
    </row>
    <row r="70" spans="1:14" ht="12.75">
      <c r="A70" s="13" t="s">
        <v>16</v>
      </c>
      <c r="B70" s="57">
        <f>B10+B15+B20+B26+B31+B36</f>
        <v>1258718</v>
      </c>
      <c r="C70" s="57">
        <f aca="true" t="shared" si="18" ref="C70:M70">C10+C15+C20+C26+C31+C36</f>
        <v>1338097</v>
      </c>
      <c r="D70" s="57">
        <f t="shared" si="18"/>
        <v>1209382</v>
      </c>
      <c r="E70" s="57">
        <f t="shared" si="18"/>
        <v>921052</v>
      </c>
      <c r="F70" s="57">
        <f t="shared" si="18"/>
        <v>741415</v>
      </c>
      <c r="G70" s="57">
        <f t="shared" si="18"/>
        <v>758522</v>
      </c>
      <c r="H70" s="57">
        <f t="shared" si="18"/>
        <v>3449398</v>
      </c>
      <c r="I70" s="57">
        <f t="shared" si="18"/>
        <v>873288</v>
      </c>
      <c r="J70" s="57">
        <f t="shared" si="18"/>
        <v>928009</v>
      </c>
      <c r="K70" s="57">
        <f t="shared" si="18"/>
        <v>3322124</v>
      </c>
      <c r="L70" s="57">
        <f t="shared" si="18"/>
        <v>3214266</v>
      </c>
      <c r="M70" s="57">
        <f t="shared" si="18"/>
        <v>3896674</v>
      </c>
      <c r="N70" s="57">
        <f>N10+N15+N20+N26+N31++N36</f>
        <v>21910945</v>
      </c>
    </row>
    <row r="71" spans="1:14" ht="12.75">
      <c r="A71" s="13" t="s">
        <v>17</v>
      </c>
      <c r="B71" s="57">
        <f>B11+B16+B21+B27+B32+B37</f>
        <v>381938</v>
      </c>
      <c r="C71" s="57">
        <f aca="true" t="shared" si="19" ref="C71:M71">C11+C16+C21+C27+C32+C37</f>
        <v>409328</v>
      </c>
      <c r="D71" s="57">
        <f t="shared" si="19"/>
        <v>347702</v>
      </c>
      <c r="E71" s="57">
        <f t="shared" si="19"/>
        <v>279181</v>
      </c>
      <c r="F71" s="57">
        <f t="shared" si="19"/>
        <v>180434</v>
      </c>
      <c r="G71" s="57">
        <f t="shared" si="19"/>
        <v>151692</v>
      </c>
      <c r="H71" s="57">
        <f t="shared" si="19"/>
        <v>123315</v>
      </c>
      <c r="I71" s="57">
        <f t="shared" si="19"/>
        <v>148955</v>
      </c>
      <c r="J71" s="57">
        <f t="shared" si="19"/>
        <v>177961</v>
      </c>
      <c r="K71" s="57">
        <f t="shared" si="19"/>
        <v>276172</v>
      </c>
      <c r="L71" s="57">
        <f t="shared" si="19"/>
        <v>2749301</v>
      </c>
      <c r="M71" s="57">
        <f t="shared" si="19"/>
        <v>357137</v>
      </c>
      <c r="N71" s="57">
        <f>N11+N16+N21+N27+N32+N37</f>
        <v>5583116</v>
      </c>
    </row>
    <row r="72" spans="1:14" ht="12.75">
      <c r="A72" s="13" t="s">
        <v>18</v>
      </c>
      <c r="B72" s="57">
        <f>B12+B17+B22+B28+B33+B38+B39+B48+B65+B66+B67</f>
        <v>1897293</v>
      </c>
      <c r="C72" s="57">
        <f aca="true" t="shared" si="20" ref="C72:M72">C12+C17+C22+C28+C33+C38+C39+C48+C65+C66+C67</f>
        <v>1979282</v>
      </c>
      <c r="D72" s="57">
        <f t="shared" si="20"/>
        <v>1540157</v>
      </c>
      <c r="E72" s="57">
        <f t="shared" si="20"/>
        <v>1407085</v>
      </c>
      <c r="F72" s="57">
        <f t="shared" si="20"/>
        <v>1188376</v>
      </c>
      <c r="G72" s="57">
        <f t="shared" si="20"/>
        <v>979419</v>
      </c>
      <c r="H72" s="57">
        <f t="shared" si="20"/>
        <v>1362931</v>
      </c>
      <c r="I72" s="57">
        <f t="shared" si="20"/>
        <v>999957</v>
      </c>
      <c r="J72" s="57">
        <f t="shared" si="20"/>
        <v>1178043</v>
      </c>
      <c r="K72" s="57">
        <f t="shared" si="20"/>
        <v>1416330</v>
      </c>
      <c r="L72" s="57">
        <f t="shared" si="20"/>
        <v>1632644</v>
      </c>
      <c r="M72" s="57">
        <f t="shared" si="20"/>
        <v>1937403</v>
      </c>
      <c r="N72" s="57">
        <f>N12+N17+N22+N28+N33+N38+N39+N48+N65+N66+N67</f>
        <v>17518920</v>
      </c>
    </row>
    <row r="73" spans="1:14" ht="12.75">
      <c r="A73" s="12" t="s">
        <v>45</v>
      </c>
      <c r="B73" s="32">
        <f>B74+B75+B76+B77</f>
        <v>10416571</v>
      </c>
      <c r="C73" s="32">
        <f aca="true" t="shared" si="21" ref="C73:J73">C74+C75+C76+C77</f>
        <v>10912341</v>
      </c>
      <c r="D73" s="32">
        <f t="shared" si="21"/>
        <v>9654662</v>
      </c>
      <c r="E73" s="32">
        <f t="shared" si="21"/>
        <v>6914005</v>
      </c>
      <c r="F73" s="32">
        <f t="shared" si="21"/>
        <v>7387833</v>
      </c>
      <c r="G73" s="32">
        <f t="shared" si="21"/>
        <v>6370611</v>
      </c>
      <c r="H73" s="32">
        <f t="shared" si="21"/>
        <v>6002434</v>
      </c>
      <c r="I73" s="32">
        <f>I74+I75+I76+I77</f>
        <v>6633959</v>
      </c>
      <c r="J73" s="32">
        <f t="shared" si="21"/>
        <v>7485481</v>
      </c>
      <c r="K73" s="32">
        <f>K74+K75+K76+K77</f>
        <v>7717174</v>
      </c>
      <c r="L73" s="32">
        <f>L74+L75+L76+L77</f>
        <v>10617305</v>
      </c>
      <c r="M73" s="32">
        <f>M74+M75+M76+M77</f>
        <v>8401608</v>
      </c>
      <c r="N73" s="32">
        <f>N74+N75+N76+N77</f>
        <v>98513984</v>
      </c>
    </row>
    <row r="74" spans="1:14" ht="12.75">
      <c r="A74" s="13" t="s">
        <v>15</v>
      </c>
      <c r="B74" s="58">
        <f>шаля!B74+Сир!B74+ПРУ!B74+мет!B74+БКУ!B74</f>
        <v>9178622</v>
      </c>
      <c r="C74" s="58">
        <f>шаля!C74+Сир!C74+ПРУ!C74+мет!C74+БКУ!C74</f>
        <v>9373838</v>
      </c>
      <c r="D74" s="58">
        <f>шаля!D74+Сир!D74+ПРУ!D74+мет!D74+БКУ!D74</f>
        <v>8548100</v>
      </c>
      <c r="E74" s="58">
        <f>шаля!E74+Сир!E74+ПРУ!E74+мет!E74+БКУ!E74</f>
        <v>5884721</v>
      </c>
      <c r="F74" s="58">
        <f>шаля!F74+Сир!F74+ПРУ!F74+мет!F74+БКУ!F74</f>
        <v>6609193</v>
      </c>
      <c r="G74" s="58">
        <f>шаля!G74+Сир!G74+ПРУ!G74+мет!G74+БКУ!G74</f>
        <v>5701072</v>
      </c>
      <c r="H74" s="58">
        <f>шаля!H74+Сир!H74+ПРУ!H74+мет!H74+БКУ!H74</f>
        <v>5364053</v>
      </c>
      <c r="I74" s="58">
        <f>шаля!I74+Сир!I74+ПРУ!I74+мет!I74+БКУ!I74</f>
        <v>5842269</v>
      </c>
      <c r="J74" s="58">
        <f>шаля!J74+Сир!J74+ПРУ!J74+мет!J74+БКУ!J74</f>
        <v>6510228</v>
      </c>
      <c r="K74" s="58">
        <f>шаля!K74+Сир!K74+ПРУ!K74+мет!K74+БКУ!K74+арт!K74+мтрз!K74</f>
        <v>5869681</v>
      </c>
      <c r="L74" s="58">
        <f>шаля!L74+Сир!L74+ПРУ!L74+мет!L74+БКУ!L74+арт!L74+мтрз!L74+хлад!L74</f>
        <v>6505862</v>
      </c>
      <c r="M74" s="58">
        <f>шаля!M74+Сир!M74+ПРУ!M74+мет!M74+БКУ!M74+арт!M74+мтрз!M74+хлад!M74</f>
        <v>6468725</v>
      </c>
      <c r="N74" s="57">
        <f>SUM(B74:M74)</f>
        <v>81856364</v>
      </c>
    </row>
    <row r="75" spans="1:14" ht="12.75">
      <c r="A75" s="13" t="s">
        <v>16</v>
      </c>
      <c r="B75" s="58">
        <f>шаля!B75+Сир!B75+ПРУ!B75+мет!B75+БКУ!B75</f>
        <v>751485</v>
      </c>
      <c r="C75" s="58">
        <f>шаля!C75+Сир!C75+ПРУ!C75+мет!C75+БКУ!C75</f>
        <v>918960</v>
      </c>
      <c r="D75" s="58">
        <f>шаля!D75+Сир!D75+ПРУ!D75+мет!D75+БКУ!D75</f>
        <v>687225</v>
      </c>
      <c r="E75" s="58">
        <f>шаля!E75+Сир!E75+ПРУ!E75+мет!E75+БКУ!E75</f>
        <v>684285</v>
      </c>
      <c r="F75" s="58">
        <f>шаля!F75+Сир!F75+ПРУ!F75+мет!F75+БКУ!F75</f>
        <v>504210</v>
      </c>
      <c r="G75" s="58">
        <f>шаля!G75+Сир!G75+ПРУ!G75+мет!G75+БКУ!G75</f>
        <v>412440</v>
      </c>
      <c r="H75" s="58">
        <f>шаля!H75+Сир!H75+ПРУ!H75+мет!H75+БКУ!H75</f>
        <v>427770</v>
      </c>
      <c r="I75" s="58">
        <f>шаля!I75+Сир!I75+ПРУ!I75+мет!I75+БКУ!I75</f>
        <v>539280</v>
      </c>
      <c r="J75" s="58">
        <f>шаля!J75+Сир!J75+ПРУ!J75+мет!J75+БКУ!J75</f>
        <v>675465</v>
      </c>
      <c r="K75" s="58">
        <f>шаля!K75+Сир!K75+ПРУ!K75+мет!K75+БКУ!K75+арт!K75+мтрз!K75</f>
        <v>1513752</v>
      </c>
      <c r="L75" s="58">
        <f>шаля!L75+Сир!L75+ПРУ!L75+мет!L75+БКУ!L75+арт!L75+мтрз!L75+хлад!L75</f>
        <v>1261004</v>
      </c>
      <c r="M75" s="58">
        <f>шаля!M75+Сир!M75+ПРУ!M75+мет!M75+БКУ!M75+арт!M75+мтрз!M75+хлад!M75</f>
        <v>1505434</v>
      </c>
      <c r="N75" s="57">
        <f>SUM(B75:M75)</f>
        <v>9881310</v>
      </c>
    </row>
    <row r="76" spans="1:14" ht="12.75">
      <c r="A76" s="13" t="s">
        <v>17</v>
      </c>
      <c r="B76" s="58">
        <f>шаля!B76+Сир!B76+ПРУ!B76+мет!B76+БКУ!B76</f>
        <v>480164</v>
      </c>
      <c r="C76" s="58">
        <f>шаля!C76+Сир!C76+ПРУ!C76+мет!C76+БКУ!C76</f>
        <v>613183</v>
      </c>
      <c r="D76" s="58">
        <f>шаля!D76+Сир!D76+ПРУ!D76+мет!D76+БКУ!D76</f>
        <v>415077</v>
      </c>
      <c r="E76" s="58">
        <f>шаля!E76+Сир!E76+ПРУ!E76+мет!E76+БКУ!E76</f>
        <v>341339</v>
      </c>
      <c r="F76" s="58">
        <f>шаля!F76+Сир!F76+ПРУ!F76+мет!F76+БКУ!F76</f>
        <v>271190</v>
      </c>
      <c r="G76" s="58">
        <f>шаля!G76+Сир!G76+ПРУ!G76+мет!G76+БКУ!G76</f>
        <v>254579</v>
      </c>
      <c r="H76" s="58">
        <f>шаля!H76+Сир!H76+ПРУ!H76+мет!H76+БКУ!H76</f>
        <v>208451</v>
      </c>
      <c r="I76" s="58">
        <f>шаля!I76+Сир!I76+ПРУ!I76+мет!I76+БКУ!I76</f>
        <v>250190</v>
      </c>
      <c r="J76" s="58">
        <f>шаля!J76+Сир!J76+ПРУ!J76+мет!J76+БКУ!J76</f>
        <v>297088</v>
      </c>
      <c r="K76" s="58">
        <f>шаля!K76+Сир!K76+ПРУ!K76+мет!K76+БКУ!K76+арт!K76+мтрз!K76</f>
        <v>330016</v>
      </c>
      <c r="L76" s="58">
        <f>шаля!L76+Сир!L76+ПРУ!L76+мет!L76+БКУ!L76+арт!L76+мтрз!L76+хлад!L76</f>
        <v>2847259</v>
      </c>
      <c r="M76" s="58">
        <f>шаля!M76+Сир!M76+ПРУ!M76+мет!M76+БКУ!M76+арт!M76+мтрз!M76+хлад!M76</f>
        <v>423369</v>
      </c>
      <c r="N76" s="57">
        <f>SUM(B76:M76)</f>
        <v>6731905</v>
      </c>
    </row>
    <row r="77" spans="1:14" ht="12.75">
      <c r="A77" s="13" t="s">
        <v>18</v>
      </c>
      <c r="B77" s="58">
        <f>шаля!B77+Сир!B77+ПРУ!B77+мет!B77+БКУ!B77</f>
        <v>6300</v>
      </c>
      <c r="C77" s="58">
        <f>шаля!C77+Сир!C77+ПРУ!C77+мет!C77+БКУ!C77</f>
        <v>6360</v>
      </c>
      <c r="D77" s="58">
        <f>шаля!D77+Сир!D77+ПРУ!D77+мет!D77+БКУ!D77</f>
        <v>4260</v>
      </c>
      <c r="E77" s="58">
        <f>шаля!E77+Сир!E77+ПРУ!E77+мет!E77+БКУ!E77</f>
        <v>3660</v>
      </c>
      <c r="F77" s="58">
        <f>шаля!F77+Сир!F77+ПРУ!F77+мет!F77+БКУ!F77</f>
        <v>3240</v>
      </c>
      <c r="G77" s="58">
        <f>шаля!G77+Сир!G77+ПРУ!G77+мет!G77+БКУ!G77</f>
        <v>2520</v>
      </c>
      <c r="H77" s="58">
        <f>шаля!H77+Сир!H77+ПРУ!H77+мет!H77+БКУ!H77</f>
        <v>2160</v>
      </c>
      <c r="I77" s="58">
        <f>шаля!I77+Сир!I77+ПРУ!I77+мет!I77+БКУ!I77</f>
        <v>2220</v>
      </c>
      <c r="J77" s="58">
        <f>шаля!J77+Сир!J77+ПРУ!J77+мет!J77+БКУ!J77</f>
        <v>2700</v>
      </c>
      <c r="K77" s="58">
        <f>шаля!K77+Сир!K77+ПРУ!K77+мет!K77+БКУ!K77+арт!K77+мтрз!K77</f>
        <v>3725</v>
      </c>
      <c r="L77" s="58">
        <f>шаля!L77+Сир!L77+ПРУ!L77+мет!L77+БКУ!L77+арт!L77+мтрз!L77+хлад!L77</f>
        <v>3180</v>
      </c>
      <c r="M77" s="58">
        <f>шаля!M77+Сир!M77+ПРУ!M77+мет!M77+БКУ!M77+арт!M77+мтрз!M77+хлад!M77</f>
        <v>4080</v>
      </c>
      <c r="N77" s="57">
        <f>SUM(B77:M77)</f>
        <v>44405</v>
      </c>
    </row>
    <row r="78" spans="1:14" ht="12.75">
      <c r="A78" s="15" t="s">
        <v>40</v>
      </c>
      <c r="B78" s="28">
        <f>B73-B68</f>
        <v>1591746</v>
      </c>
      <c r="C78" s="28">
        <f aca="true" t="shared" si="22" ref="C78:M78">C73-C68</f>
        <v>1876492</v>
      </c>
      <c r="D78" s="28">
        <f t="shared" si="22"/>
        <v>1151854</v>
      </c>
      <c r="E78" s="28">
        <f t="shared" si="22"/>
        <v>-375630</v>
      </c>
      <c r="F78" s="28">
        <f t="shared" si="22"/>
        <v>861415</v>
      </c>
      <c r="G78" s="28">
        <f t="shared" si="22"/>
        <v>455225</v>
      </c>
      <c r="H78" s="28">
        <f t="shared" si="22"/>
        <v>-2703096</v>
      </c>
      <c r="I78" s="28">
        <f>I73-I68</f>
        <v>488998</v>
      </c>
      <c r="J78" s="28">
        <f t="shared" si="22"/>
        <v>818203</v>
      </c>
      <c r="K78" s="28">
        <f t="shared" si="22"/>
        <v>996337</v>
      </c>
      <c r="L78" s="28">
        <f t="shared" si="22"/>
        <v>1356511</v>
      </c>
      <c r="M78" s="28">
        <f t="shared" si="22"/>
        <v>265616</v>
      </c>
      <c r="N78" s="28">
        <f>N73-N68</f>
        <v>6783671</v>
      </c>
    </row>
    <row r="79" spans="1:14" ht="12.75">
      <c r="A79" s="15" t="s">
        <v>41</v>
      </c>
      <c r="B79" s="18">
        <f>B78/B73*100</f>
        <v>15.280901939803416</v>
      </c>
      <c r="C79" s="18">
        <f aca="true" t="shared" si="23" ref="C79:N79">C78/C73*100</f>
        <v>17.19605353241802</v>
      </c>
      <c r="D79" s="18">
        <f t="shared" si="23"/>
        <v>11.930547128423553</v>
      </c>
      <c r="E79" s="18">
        <f t="shared" si="23"/>
        <v>-5.4328858599321235</v>
      </c>
      <c r="F79" s="18">
        <f t="shared" si="23"/>
        <v>11.659914348361692</v>
      </c>
      <c r="G79" s="18">
        <f t="shared" si="23"/>
        <v>7.145703920707135</v>
      </c>
      <c r="H79" s="18">
        <f t="shared" si="23"/>
        <v>-45.03333147853021</v>
      </c>
      <c r="I79" s="18">
        <f t="shared" si="23"/>
        <v>7.371133888527198</v>
      </c>
      <c r="J79" s="18">
        <f t="shared" si="23"/>
        <v>10.93053338856915</v>
      </c>
      <c r="K79" s="18">
        <f t="shared" si="23"/>
        <v>12.910645788212111</v>
      </c>
      <c r="L79" s="18">
        <f t="shared" si="23"/>
        <v>12.776415483966977</v>
      </c>
      <c r="M79" s="18">
        <f t="shared" si="23"/>
        <v>3.161490038573568</v>
      </c>
      <c r="N79" s="18">
        <f t="shared" si="23"/>
        <v>6.885998032522976</v>
      </c>
    </row>
    <row r="80" ht="12.75">
      <c r="N80" s="4"/>
    </row>
    <row r="81" ht="12.75">
      <c r="N81" s="4"/>
    </row>
    <row r="82" spans="1:14" ht="12.75">
      <c r="A82" t="s">
        <v>33</v>
      </c>
      <c r="I82" t="s">
        <v>34</v>
      </c>
      <c r="N82" s="4"/>
    </row>
  </sheetData>
  <sheetProtection/>
  <printOptions/>
  <pageMargins left="0" right="0" top="0.7874015748031497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RWT</cp:lastModifiedBy>
  <cp:lastPrinted>2013-01-30T07:46:37Z</cp:lastPrinted>
  <dcterms:created xsi:type="dcterms:W3CDTF">1996-10-08T23:32:33Z</dcterms:created>
  <dcterms:modified xsi:type="dcterms:W3CDTF">2013-02-20T02:57:34Z</dcterms:modified>
  <cp:category/>
  <cp:version/>
  <cp:contentType/>
  <cp:contentStatus/>
</cp:coreProperties>
</file>