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'Лист3'!$A$1:$I$85</definedName>
  </definedNames>
  <calcPr fullCalcOnLoad="1"/>
</workbook>
</file>

<file path=xl/comments3.xml><?xml version="1.0" encoding="utf-8"?>
<comments xmlns="http://schemas.openxmlformats.org/spreadsheetml/2006/main">
  <authors>
    <author>L.Kalinina</author>
  </authors>
  <commentList>
    <comment ref="D60" authorId="0">
      <text>
        <r>
          <rPr>
            <b/>
            <sz val="8"/>
            <rFont val="Tahoma"/>
            <family val="2"/>
          </rPr>
          <t>L.Kalinina:</t>
        </r>
        <r>
          <rPr>
            <sz val="8"/>
            <rFont val="Tahoma"/>
            <family val="2"/>
          </rPr>
          <t xml:space="preserve">
Одной или двух КЛ?
</t>
        </r>
      </text>
    </comment>
    <comment ref="D65" authorId="0">
      <text>
        <r>
          <rPr>
            <b/>
            <sz val="8"/>
            <rFont val="Tahoma"/>
            <family val="2"/>
          </rPr>
          <t>L.Kalinina:</t>
        </r>
        <r>
          <rPr>
            <sz val="8"/>
            <rFont val="Tahoma"/>
            <family val="2"/>
          </rPr>
          <t xml:space="preserve">
1. Исправить опечатку в смете на пусконаладку
2. В смете не указаны работы на ПС Рефтинская
</t>
        </r>
      </text>
    </comment>
  </commentList>
</comments>
</file>

<file path=xl/sharedStrings.xml><?xml version="1.0" encoding="utf-8"?>
<sst xmlns="http://schemas.openxmlformats.org/spreadsheetml/2006/main" count="445" uniqueCount="96">
  <si>
    <t>реконс-ия ПС 10/0,4 "ТП№2 Фрунзе"Свердловская обл.р.п. Шаля, ул. Фрунзе,9,34м на ог от д.№69</t>
  </si>
  <si>
    <t>реконс-ия ПС 10/0,4"ТП№4 Лермонтова"Свердловская обл.р.п. Шаля,ул.Лермонтова, 14м на юг от д.№17</t>
  </si>
  <si>
    <t>реконс-ия ПС 10/0,4"ТП№5 Некрасова"Свердловская обл.р.п. Шаля, ул.Некрасова, 15,5м на восток от дома ул.Чкалова,17</t>
  </si>
  <si>
    <t>реконс-ия ПС 10/0,4 "ТП№9 Макурина"Свердловская обл.р.п. Шаля,ул.Макурина, 8,5м на юго-запад от д.№27</t>
  </si>
  <si>
    <t>реконс-ия ПС 10/0,4 "ТП№14 Столовая"Свердловская обл.р.п. Шаля, ул Калинина, 24,5м на север от здания столовой(Калинина 87)</t>
  </si>
  <si>
    <t>реконс-ия ПС 10/0,4 "ТП№11 Заводская"Свердловская обл.р.п. Шаля,ул Энгельса, 23,15м на юг от д.№2д</t>
  </si>
  <si>
    <t>реконс-ия ПС 10/0,4"ТП№17 Сосновый бор"Свердловская обл.р.п. Шаля, ул Л.Асламова, 31,5м на юго-запад от д.№18</t>
  </si>
  <si>
    <t>реконс-ия ПС 10/0,4 "ТП№23 Ветстанция"Свердловская обл.р.п. Шаля,ул.Орждоникидзе, 17,5м на восток от здания Ветстанции(ул Орджоникидзе, 51)</t>
  </si>
  <si>
    <t>реконс-ия ПС 10/0,4 "ТП№1 Центр.Колпаковка"Свердловская обл.Шалинский ГО, п Колпаковка 20м. На восток от ориентира д.№18 ул.Школьная</t>
  </si>
  <si>
    <t>реконс-ия ПС 10/0,4 "ТП№2 Поселок 1.Илим"Свердловская обл.Шалинский ГО, п. Илим, 44м. На запад от ориентира д.№1 по ул.Кузнецова</t>
  </si>
  <si>
    <t>реконс-ия ПС 10/0,4 "ТП№3.ФАП.Илим"Свердловская обл.Шалинский ГО, п. Илим, 20 м. на север от ориентира д.№3 ул.Коммуны</t>
  </si>
  <si>
    <t>реконс-ия ПС 10/0,4 "ТП№4.Гараж.Илим"Свердловская обл.Шалинский ГО, п. Илим, 208 м. на запад от ориентира д.№26 по ул.Кирова</t>
  </si>
  <si>
    <t>реконс-ия ПС 10/0,4"ТП№6.Поселок 2.Илим"Свердловская обл.Шалинский ГО, п. Илим, 16м. на восток от ориентира д.№33 по ул.Калинина</t>
  </si>
  <si>
    <t>реконс-ия ПС 10/0,4 "ТП№4.Центр.Сарга"Свердловская обл.Шалинский ГО, п.Сарга, 14м. на восток от ориентира д..2 по ул.Ленина (здание администра-ции)</t>
  </si>
  <si>
    <t>реконс-ия ПС 10/0,4 "ТП Пастушный"Свердловская обл.Шалинский ГО, п.Пастушный, 210м. на юго-восток от ориентира д.№12 по ул.Ленина</t>
  </si>
  <si>
    <t>реконс-ия ПС 10/0,4 "ТП№10.АЗС.Илим",Свердловская обл., Шалинский ГО, п. Илим,  ул.Чапаева</t>
  </si>
  <si>
    <t>шт.</t>
  </si>
  <si>
    <t>I</t>
  </si>
  <si>
    <t>II</t>
  </si>
  <si>
    <t>III</t>
  </si>
  <si>
    <t>IV</t>
  </si>
  <si>
    <t xml:space="preserve">Строительство ПС 10/0,4 кВ " ТП№46 Черемушки "Свердловская обл.р.п. Шаля, 25м. а северо запад от здания скважины по ул.Черемушки и строительство ВЛ-10кВ  "фид№12оп.№3  - ТП№46 Черемушки "Свердловская обл.р.п. Шаля,  ул. Чапаева </t>
  </si>
  <si>
    <t>Строительство ПС 10/0,4 кВ "ТП№48 Мичурина "Свердловская обл.р.п. Шаля,   20м. На юг от ориентира д.№44 по ул.Мичурина и строительство  ВЛ-10кВ  "фид№12 оп.№51  - ТП№48 Мичурина "Свердловская обл.р.п. Шаля,  ул. Мичурина</t>
  </si>
  <si>
    <t>Строительство  ПС 10/0,4 кВ "ТП№39 Лесная "Свердловская обл.р.п. Шаля,  22м. На восток от ориентира д.№9 по ул.Лесная и строительство  ВЛ-10кВ  "фид№11 оп.№19/33  - ТП№39 Лесная "Свердловская обл.р.п. Шаля,   ул. Орджоникидзе, ул.Лесная</t>
  </si>
  <si>
    <t>Строительство ПС 10/0,4 кВ "ТП№51 Восточная"Свердловская обл.р.п.Шаля, 80 м. на северо-восток от д.№4 по ул.Льва Асламова,Строительство КЛ-10кВ  "фид№11 оп№38  -оп№1 ВЛ-10кВ Восточная " основной Свердловская обл.р.п. Шаля, ул. Льва Асламова,Строительство КЛ-10кВ  "фид№11оп№38  -оп№1 ВЛ-10кВ Восточная " резервСвердловская обл.р.п. Шаля,   ул. Льва Асламова,Строительство ВЛ-10кВ  "Восточная оп№1-ТП№51 "Свердловская обл.р.п. Шаля,  ул. Льва Асламова</t>
  </si>
  <si>
    <t>Строительство ПС 10/0,4 кВ "ТП№54 "Сипа"Свердловская обл.р.п. Шаля, 40 м. на юго восток от  д.№24а по ул.Орджоникидзе,Строительство ВЛ-10кВ  "фид.№12 Сипа оп№20/1-ТП№54 "Свердловская обл.р.п. Шаля,  ул. Орджоникидзе</t>
  </si>
  <si>
    <t>Строительство ПС 10/0,4 кВ "ТП№ 53 "Бебеля-2"Свердловская обл.р.п. Шаля, 20 м. на  запад от  д.№45 по ул.Бебеля и строительство ВЛ-10кВ  "фид№3оп.№29  -ТП№ 53 Бебеля"Свердловская обл.р.п. Шаля, ул.Бебеля</t>
  </si>
  <si>
    <t>Строительство ПС 10/0,4 кВ "ТП№ 7.Советская.Сабик"Свердловская обл.р.п.Сабик  20 м. на юго-восток отд.№19 по ул.Советская,  Строительство ВЛ-10кВ  "фид№4"Совхоз.Сабик"оп.№18  - ТП№ 7 Советская .Сабик"Свердловская обл.п.Сабик ул.Советская .Строительство ПС 10/0,4 кВ "ТП№ 8.Береговая.Сабик"Свердловская обл.р.п.Сабик 20 м. на югот д.№1 по ул.Береговая,  Строительство ВЛ-10кВ  "фид№4"Совхоз.Сабик" оп.№ 18 - ТП№ 8 Береговая .Сабик"Свердловская обл.р.п. Сабик, ул. Советская, ул.Береговая</t>
  </si>
  <si>
    <t>Строительство ПС 10/0,4 кВ "ТП№ 6.Новая.Сабик"Свердловская обл.р.п. Сабик,  ул.Солнечная,  Строительство ВЛ-10кВ  "фид№3"ЛПХ.Сабик"оп.№52  - ТП№ 6 Новая.Сабик Свердловская обл.р.п. Сабик ул. Солнечная</t>
  </si>
  <si>
    <t>Строительство ПС 10/0,4 кВ "ТП№5. Школа.Сабик"Свердловская обл.р.п. Сабик 30 м. на восток от здания школы по ул.Пионерская,  Строительство ВЛ-10кВ  "фид№3"ЛПХ.Сабик" оп.№16  - ТП№ 5.Школа.Сабик"Свердловская обл.р.п. Сабик  ул.Мира ул. Комсамольская</t>
  </si>
  <si>
    <t>Строительство ПС 10/0,4 кВ "ТП№ 13. Попова.Илим"Свердловская обл.р.п.Илим  18 м. на восток от д.№30 по ул.1 Мая,   Строительство ВЛ-10кВ  "фид"ЛПХ.Илим"оп.№17  - ТП№ 13.Попова.Илим "  Свердловская обл. р.п. Илим ул. Кирова, ул.1 Мая</t>
  </si>
  <si>
    <t>Строительство ПС 10/0,4 кВ "ТП№8 Рабочая.Колпаковка"Свердловская обл.р.п.Колпаковка 18 м. на юго восток от ориетира д.№29 по ул.Рабочая , Строительство ВЛ-10кВ  "фид№1."Кашкинское ОПХ"оп.№59  - ТП№8  Рабочая.Колпаковка "Свердловская обл.р.п.Колпаковка  ул. Рабочая</t>
  </si>
  <si>
    <t>Строительство ПС 10/0,4 кВ "ТП№ 7. Нагорная.Сарга"Свердловская обл.р.п. Сарга 10м. на север от д.№6 по ул.Пионерская, Строительство ВЛ-10кВ  "фид№6"ЛПХ.Сарга"оп.№31  - ТП№7 Нагорная.Сарга"Свердловская обл.р.п. Сарга,  ул. Нагорная, ул. Пионерская</t>
  </si>
  <si>
    <t>Строительство ПС 10/0,4 кВ "ТП№ 8.Некрасова .Сарга"Свердловская обл.р.п.Сарга  20 м. на северо-запад от  д.№22 по ул.Некрасова,  строительство ВЛ-10кВ  "фид№6"ЛПХ.Сарга" оп.№19  - ТП№ 8. Некрасова .Сарга"    Свердловская обл. р.п. Сарга, ул. 8 Марта, ул.Некрасова</t>
  </si>
  <si>
    <t>Строительство ПС 10/0,4 кВ "ТП№ 11 Ж.Дорожная.Илим"Свердловская обл.р.п. Илим 20 м. на восток от д.№6 по ул.Кунавино, строительство ВЛ-10кВ  "фид"ЛПХ.Илим"оп.№6  - ТП№11 Ж.Дорожная.Илим "Свердловская обл.р.п. Илим ул. Кирова, ул.Кунавино</t>
  </si>
  <si>
    <t>Строительство ПС 10/0,4 кВ "ТП№ 12. Новая.Илим"Свердловская обл.р.п. Илим, 25м. На юго- восток  д.№1 по ул.Молодежная,  Строительство ВЛ-10кВ  "фид"ЛПХ.Илим"оп.№16  - ТП№ 12. Новая.Илим "Свердловская обл.р.п.Илим,  ул. Кирова, ул.Молодежная</t>
  </si>
  <si>
    <t>шт./км</t>
  </si>
  <si>
    <t>Строительство ПС 10/0,4 кВ "ТП№47 Новая "Свердловская обл.р.п. Шаля, 80 м. на юго-восток от ориентира д№15 по ул.Сосновый Бор и Строительство ВЛ-10кВ  "фид№11оп.№19/37/9  -ТП№47 Новая  "Свердловская обл.р.п. Шаля,  ул. Юбилейная, ул.Новая</t>
  </si>
  <si>
    <t>Строительство ПС 10/0,4 кВ "ТП№49 Ясная 3 "Свердловская обл.р.п. Шаля, 250 м. на северо восток от ориентира д.№11 по ул.Ясная и строительство ВЛ-10кВ  "фид№11оп.№19/41  -ТП№49 Ясная 3 "Свердловская обл.р.п. Шаля,  ул.Ясная</t>
  </si>
  <si>
    <t>Год реализации</t>
  </si>
  <si>
    <t>квартал</t>
  </si>
  <si>
    <t>Перечень мероприятий</t>
  </si>
  <si>
    <t>Стоимость с НДС</t>
  </si>
  <si>
    <t>Вводимая мощность</t>
  </si>
  <si>
    <t>Строительство ПС 10/0,4 кВ "ТП№9 Советская 2.Колпаковка"Свердловская обл.р.п.Колпаковка, 18 м. на северо-восток от д.№27 по ул.Советская,  строительство ВЛ-10кВ  "фид№1."Кашкинское ОПХ"оп.№30  - ТП№9  Советская 2.Колпаковка "Свердловская обл.р.п.Колпаковка  ул. Советская</t>
  </si>
  <si>
    <t>Строительство ПС 10/0,4 кВ "ТП№ 9.Комсомольская.Сабик"Свердловская обл.р.п.Сабик    20м. На север от д.№25а по      ул. Комсамольская,  строительство ВЛ-10кВ  "фид№3"ЛПХ.Сабик" оп.№16  - ТП№ 9 Комсомольская .Сабик"Свердловская обл.р.п. Сабик      ул. Мира, ул. Комсамольская</t>
  </si>
  <si>
    <t>Строительство ПС 10/0,4 кВ "ТП Пермяки.Пруд"Свердловская обл.д.Пермяки,14 м. на северо-запад от д.№14 по ул.Перво-майская, Строительство ВЛ-10кВ  "Фид."Пермяки"оп.№15  - ТП Пермяки.Пруд"Свердловская обл.д.Пермяки ул.Мира, ул.Первомайская</t>
  </si>
  <si>
    <t>Строительство ПС 10/0,4 кВ "ТП Вырубки."Свердловская обл.д.Вырубки  30 м. на северо-восток от  д.№37 , Строительство ВЛ-10кВ  "Фид."Вырубки(на балансе РЖД)"оп.№1  - ТП Вырубки" Свердловская обл. д.Вырубки</t>
  </si>
  <si>
    <t>Строительство ПС 10/0,4 кВ "ТП Пастушный 2."Свердловская обл.п.Пастушный 20 м. на юго-запад от д.№2 по ул.Советская,  Строительство ВЛ-10кВ  " ТП "Пастушный  - ТП Пастушный 2" с кабельной вставкой 2*230м,Свердловская обл.п.Пастушный        ТП "Пастушный", переход через ж.д. , ул.ул.Набережная, ул.Советская</t>
  </si>
  <si>
    <t>ПС 6/0,4 кВ "ТП№32 Лобачевка  В.Нейвинск."Свердловская обл.п.Верх-Нейвинск, микрорайон Лобачевка,ВЛ-6кВ "Фид№6 оп№-41 ТП№32 Лобачевка  В.Нейвинск."Свердловская обл.п.Верх-Нейвинск,  микрорайон Лобачевка, ВЛ-0,4кВ  от ТП№32 Лобачевка  В.Нейвинск. Свердловская обл.п.Верх-Нейвинск, микрорайон Лобачевка</t>
  </si>
  <si>
    <t xml:space="preserve">  ПС 6/0,4 кВ "ТП№34" Нагорная2.  В.Нейвинск."Свердловская обл.п.Верх-Нейвинск, ул.Нагорная ВЛ-0,4кВ от ТП№33 Нагорная1.В.Нейвинск.,Нагорная2 В.Нейвинск." Свердловская обл. п.Верх-Нейвинск, ул.Нагорная,</t>
  </si>
  <si>
    <t>ПС 6/0,4 кВ "ТП№35 Ярославского. В.Нейвинск."Свердловская обл.п.Верх-Нейвинск, 10 м. на север от д.№8 по ул.Сосновая, ВЛ-6кВ "Фид№3оп№-43"ТП№35 Ярославского. В.Нейвинск."Свердловская обл.п.Верх-Нейвинск, ул.Ярославскогоул.Сосновая</t>
  </si>
  <si>
    <t>ПС 6/0,4 кВ "ТП№36 Еловая. В.Нейвинск."Свердловская обл.п.Верх-Нейвинск, 30 м. на юго восток от д.№57 по ул.Еловая, ВЛ-6кВ "Фид№оп№-"ТП№36 Еловая. В.Нейвинск."Свердловская обл. п.Верх-Нейвинск, по ул.Еловая, ВЛ-6кВ "Фид№оп№-"ТП№36 Еловая. В.Нейвинск."Свердловская обл.п.Верх-Нейвинск,  по ул.Еловая</t>
  </si>
  <si>
    <t>ПС 6/0,4 кВ "ТП№33" Нагорная1.  В.Нейвинск."Свердловская обл.п.Верх-Нейвинск, 30 м. на северо восток от д.№58 по ул.Нагорная,  ВЛ-6кВ "Фид№3оп№-25 ТП№33 Нагорная1.В.Нейвинск.-Нагорная2 В.Нейвинск."Свердловская обл.п.Верх-Нейвинск, 20 м. на восток от д.№99 по ул.Нагорная</t>
  </si>
  <si>
    <t>строительство ПС 10/0,4 "ТП№42 Блюхера"Свердловская обл.р.п. Шаля,ул.Кирова, 15м на север от д.№19,Строительство ВЛ-10кВ  "фид№11оп.№24  -ТП№42 Блюхера"Свердловская обл.р.п. Шаля, ул.Энгельса  до   ул.Кирова.                                                                              строительство ПС 10/0,4 кВ "ТП№44 П.Коммуны "Свердловская обл. р.п. Шаля, ул. 12 м. на юго-запад от ориентира д.№36 по ул.Парижской Коммуны,Строительство ВЛ-10кВ  "фид№11оп.№  -24 ТП№44П.Коммуны"Свердловская обл.,р.п. Шаля,    ул.Энгельса до ул.Парижской Коммуны</t>
  </si>
  <si>
    <t>строительство ПС 10/0,4 кВ "ТП№43 Маслозавод"Свердловская обл.р.п. Шаля,15 м. на восток от здания №59 по ул.Орджоникидзе,Строительство ВЛ-10кВ  "фид№11 оп.№19/44  -ТП№43 Маслозавод"Свердловская обл.р.п. Шаля, ул. Орджоникидзе . Строительство ПС 10/0,4 кВ "ТП№45 "Ясная 2 "  Свердловская обл. р.п. Шаля,  35.м на запад от ориентира д.№54 по ул.Орджоникидзе, Строительство ВЛ-10кВ  "фид№11оп.№19/37   -ТП№42 " Ясная 2"Свердловская обл.р.п. Шаля, ул.Энгельса до ул.Орджоникидзе</t>
  </si>
  <si>
    <t>Строительство ПС 10/0,4 кВ "ТП№36  Лермонтова 2 "Свердловская обл.р.п. Шаля,  20 м. на сев. Восток от ориентира д.№28 по ул.Зеленая и Строительство ВЛ-10кВ  "фид№3 оп.№21  -     ТП№ 36 "Лермонтова 2"Свердловская обл.р.п. Шаля, ул. Лермонтова до ул.Зеленая</t>
  </si>
  <si>
    <t xml:space="preserve">Строительство ПС 10/0,4 кВ "ТП№38 "Серова "Свердловская обл.р.п.Шаля, 20 м. на север от д.№30 по ул.Серова и Строительство ВЛ-10кВ  "фид№3оп.№67  -ТП№38 "Серова"Свердловская обл.р.п. Шаля, ул.Урицкого, ул.Серова    </t>
  </si>
  <si>
    <t>Строительство ПС 10/0,4 кВ "ТП№ 35 Малышева "Свердловская обл.р.п. Шаля, 17 м. на юг от ориентира д.№12 по ул.Малышева и строительство ВЛ-10кВ  "фид№3оп.№43  -ТП№ 35 Малышева"Свердловская обл.р.п. Шаля, ул.Свердлова, ул.Чкалова, ул.Малышева</t>
  </si>
  <si>
    <t>Строительство ПС 10/0,4 кВ "ТП№ 37 "ФОК "Свердловская обл.р.п. Шаля, 40 м. на юго запад от ориентира д.№77 по ул.Ленина и строительство ВЛ-10кВ  "фид№3 оп.№32  -ТП№ 37 ФОК"Свердловская обл.р.п. Шаля, ул. Свердлова, ул.Ленина</t>
  </si>
  <si>
    <t>Строительство ПС 10/0,4 кВ "ТП№52 Лыжная база "Свердловская обл.р.п. Шаля, 22 м. на восток от ориентира Лыжная база и строительство ВЛ-10кВ  "фид№3 оп.№67  -ТП№52 Лыжная база"Свердловская обл.р.п. Шаля,  ул. Урицкого, ул.Серова, ул.Максима Горькова ул.Спортивная</t>
  </si>
  <si>
    <t>Строительство ПС 10/0,4 кВ "ТП№50 Школа №90 "Свердловская обл.р.п. Шаля, 52 м. на север от ориентира д.№26 по ул.Свердлова (Школа №90) и строительство ВЛ-10кВ  "фид№3оп.№52  -ТП№50 Школа №90 "Свердловская обл.р.п. Шаля, ул. Свердлова</t>
  </si>
  <si>
    <t>1/0,17</t>
  </si>
  <si>
    <t>1/0,25</t>
  </si>
  <si>
    <t>1/0,15</t>
  </si>
  <si>
    <t>1/0,45</t>
  </si>
  <si>
    <t>1/0,05</t>
  </si>
  <si>
    <t>1/0,5</t>
  </si>
  <si>
    <t>1/0,35</t>
  </si>
  <si>
    <t>1/0,7</t>
  </si>
  <si>
    <t>1/0,3</t>
  </si>
  <si>
    <t>1/0,2</t>
  </si>
  <si>
    <t>1/0,6</t>
  </si>
  <si>
    <t>1/0,4</t>
  </si>
  <si>
    <t>2/0,9</t>
  </si>
  <si>
    <t>1/1,5</t>
  </si>
  <si>
    <t>1/0,1</t>
  </si>
  <si>
    <t>1/0,9</t>
  </si>
  <si>
    <t>1/1,25</t>
  </si>
  <si>
    <t>1/2,2</t>
  </si>
  <si>
    <t>1/0,88</t>
  </si>
  <si>
    <t>2/0,2</t>
  </si>
  <si>
    <t>2/0,6</t>
  </si>
  <si>
    <t>1/0,16</t>
  </si>
  <si>
    <t>итого за 2012</t>
  </si>
  <si>
    <t>Итого за 2014</t>
  </si>
  <si>
    <t>Итого за весь период строительства</t>
  </si>
  <si>
    <t>Итого за 2013</t>
  </si>
  <si>
    <t>итого за I квартал</t>
  </si>
  <si>
    <t>итого за II квартал</t>
  </si>
  <si>
    <t>итого за III квартал</t>
  </si>
  <si>
    <t>итого за IV квартал</t>
  </si>
  <si>
    <t>итого за I кварал</t>
  </si>
  <si>
    <t>Планируемый график выполнения строительства в разрезе по кварталам</t>
  </si>
  <si>
    <t>в разрезе по кварталам</t>
  </si>
  <si>
    <t>Приложение №6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</si>
</sst>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47">
    <font>
      <sz val="10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3" fillId="33" borderId="10" xfId="58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33" borderId="0" xfId="58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2" fontId="3" fillId="33" borderId="10" xfId="58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2" fontId="6" fillId="33" borderId="10" xfId="58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/>
    </xf>
    <xf numFmtId="180" fontId="3" fillId="33" borderId="10" xfId="58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/>
    </xf>
    <xf numFmtId="180" fontId="8" fillId="33" borderId="10" xfId="58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2" fontId="3" fillId="34" borderId="10" xfId="58" applyNumberFormat="1" applyFont="1" applyFill="1" applyBorder="1" applyAlignment="1">
      <alignment horizontal="center" vertical="center" wrapText="1"/>
    </xf>
    <xf numFmtId="180" fontId="8" fillId="34" borderId="10" xfId="58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2" fontId="3" fillId="35" borderId="14" xfId="58" applyNumberFormat="1" applyFont="1" applyFill="1" applyBorder="1" applyAlignment="1">
      <alignment vertical="center" wrapText="1"/>
    </xf>
    <xf numFmtId="2" fontId="3" fillId="35" borderId="0" xfId="58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8"/>
  <sheetViews>
    <sheetView zoomScalePageLayoutView="0" workbookViewId="0" topLeftCell="A18">
      <selection activeCell="B3" sqref="B3:R18"/>
    </sheetView>
  </sheetViews>
  <sheetFormatPr defaultColWidth="9.140625" defaultRowHeight="12.75"/>
  <sheetData>
    <row r="3" spans="2:18" ht="331.5">
      <c r="B3" s="9" t="s">
        <v>26</v>
      </c>
      <c r="C3" s="9" t="s">
        <v>26</v>
      </c>
      <c r="D3" s="9" t="s">
        <v>26</v>
      </c>
      <c r="E3" s="9" t="s">
        <v>26</v>
      </c>
      <c r="F3" s="9" t="s">
        <v>26</v>
      </c>
      <c r="G3" s="9" t="s">
        <v>26</v>
      </c>
      <c r="H3" s="9" t="s">
        <v>26</v>
      </c>
      <c r="I3" s="9" t="s">
        <v>26</v>
      </c>
      <c r="J3" s="9" t="s">
        <v>26</v>
      </c>
      <c r="K3" s="9" t="s">
        <v>26</v>
      </c>
      <c r="L3" s="9" t="s">
        <v>26</v>
      </c>
      <c r="M3" s="9" t="s">
        <v>26</v>
      </c>
      <c r="N3" s="9" t="s">
        <v>26</v>
      </c>
      <c r="O3" s="9" t="s">
        <v>26</v>
      </c>
      <c r="P3" s="9" t="s">
        <v>26</v>
      </c>
      <c r="Q3" s="9" t="s">
        <v>26</v>
      </c>
      <c r="R3" s="9" t="s">
        <v>26</v>
      </c>
    </row>
    <row r="4" spans="2:18" ht="331.5">
      <c r="B4" s="9" t="s">
        <v>26</v>
      </c>
      <c r="C4" s="9" t="s">
        <v>26</v>
      </c>
      <c r="D4" s="9" t="s">
        <v>26</v>
      </c>
      <c r="E4" s="9" t="s">
        <v>26</v>
      </c>
      <c r="F4" s="9" t="s">
        <v>26</v>
      </c>
      <c r="G4" s="9" t="s">
        <v>26</v>
      </c>
      <c r="H4" s="9" t="s">
        <v>26</v>
      </c>
      <c r="I4" s="9" t="s">
        <v>26</v>
      </c>
      <c r="J4" s="9" t="s">
        <v>26</v>
      </c>
      <c r="K4" s="9" t="s">
        <v>26</v>
      </c>
      <c r="L4" s="9" t="s">
        <v>26</v>
      </c>
      <c r="M4" s="9" t="s">
        <v>26</v>
      </c>
      <c r="N4" s="9" t="s">
        <v>26</v>
      </c>
      <c r="O4" s="9" t="s">
        <v>26</v>
      </c>
      <c r="P4" s="9" t="s">
        <v>26</v>
      </c>
      <c r="Q4" s="9" t="s">
        <v>26</v>
      </c>
      <c r="R4" s="9" t="s">
        <v>26</v>
      </c>
    </row>
    <row r="5" spans="2:18" ht="331.5">
      <c r="B5" s="9" t="s">
        <v>26</v>
      </c>
      <c r="C5" s="9" t="s">
        <v>26</v>
      </c>
      <c r="D5" s="9" t="s">
        <v>26</v>
      </c>
      <c r="E5" s="9" t="s">
        <v>26</v>
      </c>
      <c r="F5" s="9" t="s">
        <v>26</v>
      </c>
      <c r="G5" s="9" t="s">
        <v>26</v>
      </c>
      <c r="H5" s="9" t="s">
        <v>26</v>
      </c>
      <c r="I5" s="9" t="s">
        <v>26</v>
      </c>
      <c r="J5" s="9" t="s">
        <v>26</v>
      </c>
      <c r="K5" s="9" t="s">
        <v>26</v>
      </c>
      <c r="L5" s="9" t="s">
        <v>26</v>
      </c>
      <c r="M5" s="9" t="s">
        <v>26</v>
      </c>
      <c r="N5" s="9" t="s">
        <v>26</v>
      </c>
      <c r="O5" s="9" t="s">
        <v>26</v>
      </c>
      <c r="P5" s="9" t="s">
        <v>26</v>
      </c>
      <c r="Q5" s="9" t="s">
        <v>26</v>
      </c>
      <c r="R5" s="9" t="s">
        <v>26</v>
      </c>
    </row>
    <row r="6" spans="2:18" ht="331.5">
      <c r="B6" s="9" t="s">
        <v>26</v>
      </c>
      <c r="C6" s="9" t="s">
        <v>26</v>
      </c>
      <c r="D6" s="9" t="s">
        <v>26</v>
      </c>
      <c r="E6" s="9" t="s">
        <v>26</v>
      </c>
      <c r="F6" s="9" t="s">
        <v>26</v>
      </c>
      <c r="G6" s="9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9" t="s">
        <v>26</v>
      </c>
      <c r="R6" s="9" t="s">
        <v>26</v>
      </c>
    </row>
    <row r="7" spans="2:18" ht="331.5">
      <c r="B7" s="9" t="s">
        <v>26</v>
      </c>
      <c r="C7" s="9" t="s">
        <v>26</v>
      </c>
      <c r="D7" s="9" t="s">
        <v>26</v>
      </c>
      <c r="E7" s="9" t="s">
        <v>26</v>
      </c>
      <c r="F7" s="9" t="s">
        <v>26</v>
      </c>
      <c r="G7" s="9" t="s">
        <v>26</v>
      </c>
      <c r="H7" s="9" t="s">
        <v>26</v>
      </c>
      <c r="I7" s="9" t="s">
        <v>26</v>
      </c>
      <c r="J7" s="9" t="s">
        <v>26</v>
      </c>
      <c r="K7" s="9" t="s">
        <v>26</v>
      </c>
      <c r="L7" s="9" t="s">
        <v>26</v>
      </c>
      <c r="M7" s="9" t="s">
        <v>26</v>
      </c>
      <c r="N7" s="9" t="s">
        <v>26</v>
      </c>
      <c r="O7" s="9" t="s">
        <v>26</v>
      </c>
      <c r="P7" s="9" t="s">
        <v>26</v>
      </c>
      <c r="Q7" s="9" t="s">
        <v>26</v>
      </c>
      <c r="R7" s="9" t="s">
        <v>26</v>
      </c>
    </row>
    <row r="8" spans="2:18" ht="331.5"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26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</row>
    <row r="9" spans="2:18" ht="331.5">
      <c r="B9" s="9" t="s">
        <v>26</v>
      </c>
      <c r="C9" s="9" t="s">
        <v>26</v>
      </c>
      <c r="D9" s="9" t="s">
        <v>26</v>
      </c>
      <c r="E9" s="9" t="s">
        <v>26</v>
      </c>
      <c r="F9" s="9" t="s">
        <v>26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</row>
    <row r="10" spans="2:18" ht="331.5">
      <c r="B10" s="9" t="s">
        <v>26</v>
      </c>
      <c r="C10" s="9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 t="s">
        <v>26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</row>
    <row r="11" spans="2:18" ht="331.5">
      <c r="B11" s="9" t="s">
        <v>26</v>
      </c>
      <c r="C11" s="9" t="s">
        <v>26</v>
      </c>
      <c r="D11" s="9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9" t="s">
        <v>26</v>
      </c>
      <c r="J11" s="9" t="s">
        <v>26</v>
      </c>
      <c r="K11" s="9" t="s">
        <v>26</v>
      </c>
      <c r="L11" s="9" t="s">
        <v>26</v>
      </c>
      <c r="M11" s="9" t="s">
        <v>26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</row>
    <row r="12" spans="2:18" ht="331.5">
      <c r="B12" s="9" t="s">
        <v>26</v>
      </c>
      <c r="C12" s="9" t="s">
        <v>26</v>
      </c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9" t="s">
        <v>26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26</v>
      </c>
      <c r="O12" s="9" t="s">
        <v>26</v>
      </c>
      <c r="P12" s="9" t="s">
        <v>26</v>
      </c>
      <c r="Q12" s="9" t="s">
        <v>26</v>
      </c>
      <c r="R12" s="9" t="s">
        <v>26</v>
      </c>
    </row>
    <row r="13" spans="2:18" ht="331.5"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9" t="s">
        <v>26</v>
      </c>
      <c r="J13" s="9" t="s">
        <v>26</v>
      </c>
      <c r="K13" s="9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9" t="s">
        <v>26</v>
      </c>
      <c r="Q13" s="9" t="s">
        <v>26</v>
      </c>
      <c r="R13" s="9" t="s">
        <v>26</v>
      </c>
    </row>
    <row r="14" spans="2:18" ht="331.5">
      <c r="B14" s="9" t="s">
        <v>26</v>
      </c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9" t="s">
        <v>26</v>
      </c>
      <c r="I14" s="9" t="s">
        <v>26</v>
      </c>
      <c r="J14" s="9" t="s">
        <v>26</v>
      </c>
      <c r="K14" s="9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9" t="s">
        <v>26</v>
      </c>
      <c r="Q14" s="9" t="s">
        <v>26</v>
      </c>
      <c r="R14" s="9" t="s">
        <v>26</v>
      </c>
    </row>
    <row r="15" spans="2:18" ht="331.5"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26</v>
      </c>
      <c r="G15" s="9" t="s">
        <v>26</v>
      </c>
      <c r="H15" s="9" t="s">
        <v>26</v>
      </c>
      <c r="I15" s="9" t="s">
        <v>26</v>
      </c>
      <c r="J15" s="9" t="s">
        <v>26</v>
      </c>
      <c r="K15" s="9" t="s">
        <v>26</v>
      </c>
      <c r="L15" s="9" t="s">
        <v>26</v>
      </c>
      <c r="M15" s="9" t="s">
        <v>26</v>
      </c>
      <c r="N15" s="9" t="s">
        <v>26</v>
      </c>
      <c r="O15" s="9" t="s">
        <v>26</v>
      </c>
      <c r="P15" s="9" t="s">
        <v>26</v>
      </c>
      <c r="Q15" s="9" t="s">
        <v>26</v>
      </c>
      <c r="R15" s="9" t="s">
        <v>26</v>
      </c>
    </row>
    <row r="16" spans="2:18" ht="331.5">
      <c r="B16" s="9" t="s">
        <v>26</v>
      </c>
      <c r="C16" s="9" t="s">
        <v>26</v>
      </c>
      <c r="D16" s="9" t="s">
        <v>26</v>
      </c>
      <c r="E16" s="9" t="s">
        <v>26</v>
      </c>
      <c r="F16" s="9" t="s">
        <v>26</v>
      </c>
      <c r="G16" s="9" t="s">
        <v>26</v>
      </c>
      <c r="H16" s="9" t="s">
        <v>26</v>
      </c>
      <c r="I16" s="9" t="s">
        <v>26</v>
      </c>
      <c r="J16" s="9" t="s">
        <v>26</v>
      </c>
      <c r="K16" s="9" t="s">
        <v>26</v>
      </c>
      <c r="L16" s="9" t="s">
        <v>26</v>
      </c>
      <c r="M16" s="9" t="s">
        <v>26</v>
      </c>
      <c r="N16" s="9" t="s">
        <v>26</v>
      </c>
      <c r="O16" s="9" t="s">
        <v>26</v>
      </c>
      <c r="P16" s="9" t="s">
        <v>26</v>
      </c>
      <c r="Q16" s="9" t="s">
        <v>26</v>
      </c>
      <c r="R16" s="9" t="s">
        <v>26</v>
      </c>
    </row>
    <row r="17" spans="2:18" ht="331.5">
      <c r="B17" s="9" t="s">
        <v>26</v>
      </c>
      <c r="C17" s="9" t="s">
        <v>26</v>
      </c>
      <c r="D17" s="9" t="s">
        <v>26</v>
      </c>
      <c r="E17" s="9" t="s">
        <v>26</v>
      </c>
      <c r="F17" s="9" t="s">
        <v>26</v>
      </c>
      <c r="G17" s="9" t="s">
        <v>26</v>
      </c>
      <c r="H17" s="9" t="s">
        <v>26</v>
      </c>
      <c r="I17" s="9" t="s">
        <v>26</v>
      </c>
      <c r="J17" s="9" t="s">
        <v>26</v>
      </c>
      <c r="K17" s="9" t="s">
        <v>26</v>
      </c>
      <c r="L17" s="9" t="s">
        <v>26</v>
      </c>
      <c r="M17" s="9" t="s">
        <v>26</v>
      </c>
      <c r="N17" s="9" t="s">
        <v>26</v>
      </c>
      <c r="O17" s="9" t="s">
        <v>26</v>
      </c>
      <c r="P17" s="9" t="s">
        <v>26</v>
      </c>
      <c r="Q17" s="9" t="s">
        <v>26</v>
      </c>
      <c r="R17" s="9" t="s">
        <v>26</v>
      </c>
    </row>
    <row r="18" spans="2:18" ht="331.5">
      <c r="B18" s="9" t="s">
        <v>26</v>
      </c>
      <c r="C18" s="9" t="s">
        <v>26</v>
      </c>
      <c r="D18" s="9" t="s">
        <v>26</v>
      </c>
      <c r="E18" s="9" t="s">
        <v>26</v>
      </c>
      <c r="F18" s="9" t="s">
        <v>26</v>
      </c>
      <c r="G18" s="9" t="s">
        <v>26</v>
      </c>
      <c r="H18" s="9" t="s">
        <v>26</v>
      </c>
      <c r="I18" s="9" t="s">
        <v>26</v>
      </c>
      <c r="J18" s="9" t="s">
        <v>26</v>
      </c>
      <c r="K18" s="9" t="s">
        <v>26</v>
      </c>
      <c r="L18" s="9" t="s">
        <v>26</v>
      </c>
      <c r="M18" s="9" t="s">
        <v>26</v>
      </c>
      <c r="N18" s="9" t="s">
        <v>26</v>
      </c>
      <c r="O18" s="9" t="s">
        <v>26</v>
      </c>
      <c r="P18" s="9" t="s">
        <v>26</v>
      </c>
      <c r="Q18" s="9" t="s">
        <v>26</v>
      </c>
      <c r="R18" s="9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60" zoomScaleNormal="85" zoomScalePageLayoutView="0" workbookViewId="0" topLeftCell="A41">
      <selection activeCell="E71" sqref="E71"/>
    </sheetView>
  </sheetViews>
  <sheetFormatPr defaultColWidth="9.140625" defaultRowHeight="12.75"/>
  <cols>
    <col min="1" max="3" width="6.7109375" style="0" customWidth="1"/>
    <col min="4" max="4" width="45.421875" style="0" customWidth="1"/>
    <col min="7" max="7" width="11.28125" style="0" customWidth="1"/>
    <col min="8" max="8" width="0.13671875" style="0" customWidth="1"/>
    <col min="9" max="9" width="14.28125" style="0" customWidth="1"/>
  </cols>
  <sheetData>
    <row r="1" spans="1:9" ht="12.75">
      <c r="A1" s="53"/>
      <c r="B1" s="53"/>
      <c r="C1" s="53"/>
      <c r="D1" s="53"/>
      <c r="E1" s="58" t="s">
        <v>95</v>
      </c>
      <c r="F1" s="59"/>
      <c r="G1" s="59"/>
      <c r="H1" s="59"/>
      <c r="I1" s="59"/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8.75">
      <c r="A4" s="54" t="s">
        <v>93</v>
      </c>
      <c r="B4" s="54"/>
      <c r="C4" s="54"/>
      <c r="D4" s="54"/>
      <c r="E4" s="54"/>
      <c r="F4" s="54"/>
      <c r="G4" s="54"/>
      <c r="H4" s="54"/>
      <c r="I4" s="54"/>
    </row>
    <row r="5" spans="1:9" ht="18.75">
      <c r="A5" s="54" t="s">
        <v>94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1.25" customHeight="1">
      <c r="A7" s="53"/>
      <c r="B7" s="53"/>
      <c r="C7" s="53"/>
      <c r="D7" s="53"/>
      <c r="E7" s="53"/>
      <c r="F7" s="53"/>
      <c r="G7" s="53"/>
      <c r="H7" s="53"/>
      <c r="I7" s="53"/>
    </row>
    <row r="8" ht="12.75" hidden="1"/>
    <row r="9" ht="12.75" hidden="1"/>
    <row r="10" spans="1:11" ht="12.75" customHeight="1">
      <c r="A10" s="46"/>
      <c r="B10" s="47" t="s">
        <v>39</v>
      </c>
      <c r="C10" s="47" t="s">
        <v>40</v>
      </c>
      <c r="D10" s="50" t="s">
        <v>41</v>
      </c>
      <c r="E10" s="51"/>
      <c r="F10" s="51"/>
      <c r="G10" s="40" t="s">
        <v>43</v>
      </c>
      <c r="H10" s="40"/>
      <c r="I10" s="40" t="s">
        <v>42</v>
      </c>
      <c r="J10" s="1"/>
      <c r="K10" s="1"/>
    </row>
    <row r="11" spans="1:9" ht="12.75" customHeight="1">
      <c r="A11" s="46"/>
      <c r="B11" s="48"/>
      <c r="C11" s="48"/>
      <c r="D11" s="50"/>
      <c r="E11" s="52"/>
      <c r="F11" s="52"/>
      <c r="G11" s="41"/>
      <c r="H11" s="41"/>
      <c r="I11" s="41"/>
    </row>
    <row r="12" spans="1:9" ht="30.75" customHeight="1">
      <c r="A12" s="46"/>
      <c r="B12" s="48"/>
      <c r="C12" s="48"/>
      <c r="D12" s="50"/>
      <c r="E12" s="52"/>
      <c r="F12" s="52"/>
      <c r="G12" s="41"/>
      <c r="H12" s="41"/>
      <c r="I12" s="41"/>
    </row>
    <row r="13" spans="1:9" ht="39.75" customHeight="1">
      <c r="A13" s="46"/>
      <c r="B13" s="49"/>
      <c r="C13" s="49"/>
      <c r="D13" s="50"/>
      <c r="E13" s="8"/>
      <c r="F13" s="8"/>
      <c r="G13" s="42"/>
      <c r="H13" s="42"/>
      <c r="I13" s="42"/>
    </row>
    <row r="14" spans="1:9" ht="12.75" customHeight="1">
      <c r="A14" s="4">
        <v>1</v>
      </c>
      <c r="B14" s="4"/>
      <c r="C14" s="4"/>
      <c r="D14" s="5">
        <v>2</v>
      </c>
      <c r="E14" s="6">
        <v>3</v>
      </c>
      <c r="F14" s="6">
        <v>4</v>
      </c>
      <c r="G14" s="6">
        <v>9</v>
      </c>
      <c r="H14" s="6">
        <v>8</v>
      </c>
      <c r="I14" s="6"/>
    </row>
    <row r="15" spans="1:9" ht="28.5" customHeight="1">
      <c r="A15" s="7">
        <v>1</v>
      </c>
      <c r="B15" s="43">
        <v>2012</v>
      </c>
      <c r="C15" s="43" t="s">
        <v>17</v>
      </c>
      <c r="D15" s="20" t="s">
        <v>0</v>
      </c>
      <c r="E15" s="3" t="s">
        <v>16</v>
      </c>
      <c r="F15" s="3">
        <v>1</v>
      </c>
      <c r="G15" s="7">
        <f>160/1000</f>
        <v>0.16</v>
      </c>
      <c r="H15" s="21">
        <v>507226.2</v>
      </c>
      <c r="I15" s="33">
        <f>1.08*H15/1000000</f>
        <v>0.5478042960000001</v>
      </c>
    </row>
    <row r="16" spans="1:9" ht="38.25" customHeight="1">
      <c r="A16" s="7">
        <v>2</v>
      </c>
      <c r="B16" s="44"/>
      <c r="C16" s="44"/>
      <c r="D16" s="20" t="s">
        <v>1</v>
      </c>
      <c r="E16" s="3" t="s">
        <v>16</v>
      </c>
      <c r="F16" s="3">
        <v>1</v>
      </c>
      <c r="G16" s="7">
        <f>160/1000</f>
        <v>0.16</v>
      </c>
      <c r="H16" s="21">
        <v>507226.2</v>
      </c>
      <c r="I16" s="33">
        <f>1.08*H16/1000000</f>
        <v>0.5478042960000001</v>
      </c>
    </row>
    <row r="17" spans="1:9" ht="38.25">
      <c r="A17" s="7">
        <v>3</v>
      </c>
      <c r="B17" s="45"/>
      <c r="C17" s="45"/>
      <c r="D17" s="20" t="s">
        <v>2</v>
      </c>
      <c r="E17" s="3" t="s">
        <v>16</v>
      </c>
      <c r="F17" s="3">
        <v>1</v>
      </c>
      <c r="G17" s="7">
        <f>160/1000</f>
        <v>0.16</v>
      </c>
      <c r="H17" s="21">
        <v>507226.2</v>
      </c>
      <c r="I17" s="33">
        <f>1.08*H17/1000000</f>
        <v>0.5478042960000001</v>
      </c>
    </row>
    <row r="18" spans="1:9" ht="12.75">
      <c r="A18" s="7"/>
      <c r="B18" s="7"/>
      <c r="C18" s="7"/>
      <c r="D18" s="11" t="s">
        <v>88</v>
      </c>
      <c r="E18" s="11"/>
      <c r="F18" s="11"/>
      <c r="G18" s="11">
        <v>0.48</v>
      </c>
      <c r="H18" s="22">
        <f>SUM(H15:H17)</f>
        <v>1521678.6</v>
      </c>
      <c r="I18" s="34">
        <f>SUM(I15:I17)</f>
        <v>1.6434128880000003</v>
      </c>
    </row>
    <row r="19" spans="1:9" ht="38.25">
      <c r="A19" s="7">
        <v>4</v>
      </c>
      <c r="B19" s="43">
        <v>2012</v>
      </c>
      <c r="C19" s="43" t="s">
        <v>18</v>
      </c>
      <c r="D19" s="20" t="s">
        <v>3</v>
      </c>
      <c r="E19" s="3" t="s">
        <v>16</v>
      </c>
      <c r="F19" s="3">
        <v>1</v>
      </c>
      <c r="G19" s="7">
        <f>160/1000</f>
        <v>0.16</v>
      </c>
      <c r="H19" s="21">
        <v>507226.2</v>
      </c>
      <c r="I19" s="33">
        <f>1.08*H19/1000000</f>
        <v>0.5478042960000001</v>
      </c>
    </row>
    <row r="20" spans="1:9" ht="38.25">
      <c r="A20" s="7">
        <v>5</v>
      </c>
      <c r="B20" s="44"/>
      <c r="C20" s="44"/>
      <c r="D20" s="20" t="s">
        <v>4</v>
      </c>
      <c r="E20" s="3" t="s">
        <v>16</v>
      </c>
      <c r="F20" s="3">
        <v>1</v>
      </c>
      <c r="G20" s="7">
        <f>630/1000</f>
        <v>0.63</v>
      </c>
      <c r="H20" s="21">
        <v>728690.8</v>
      </c>
      <c r="I20" s="33">
        <f>1.08*H20/1000000</f>
        <v>0.7869860640000002</v>
      </c>
    </row>
    <row r="21" spans="1:9" ht="26.25" customHeight="1">
      <c r="A21" s="7">
        <v>6</v>
      </c>
      <c r="B21" s="44"/>
      <c r="C21" s="44"/>
      <c r="D21" s="20" t="s">
        <v>5</v>
      </c>
      <c r="E21" s="3" t="s">
        <v>16</v>
      </c>
      <c r="F21" s="3">
        <v>1</v>
      </c>
      <c r="G21" s="7">
        <f>630/1000</f>
        <v>0.63</v>
      </c>
      <c r="H21" s="21">
        <v>728690.8</v>
      </c>
      <c r="I21" s="33">
        <f>1.08*H21/1000000</f>
        <v>0.7869860640000002</v>
      </c>
    </row>
    <row r="22" spans="1:9" ht="38.25">
      <c r="A22" s="7">
        <v>7</v>
      </c>
      <c r="B22" s="45"/>
      <c r="C22" s="45"/>
      <c r="D22" s="20" t="s">
        <v>6</v>
      </c>
      <c r="E22" s="3" t="s">
        <v>16</v>
      </c>
      <c r="F22" s="3">
        <v>1</v>
      </c>
      <c r="G22" s="7">
        <f>250/1000</f>
        <v>0.25</v>
      </c>
      <c r="H22" s="21">
        <v>549217.8</v>
      </c>
      <c r="I22" s="33">
        <f>1.08*H22/1000000</f>
        <v>0.5931552240000001</v>
      </c>
    </row>
    <row r="23" spans="1:9" ht="12.75">
      <c r="A23" s="11"/>
      <c r="B23" s="11"/>
      <c r="C23" s="11"/>
      <c r="D23" s="11" t="s">
        <v>89</v>
      </c>
      <c r="E23" s="11"/>
      <c r="F23" s="11"/>
      <c r="G23" s="11">
        <v>1.67</v>
      </c>
      <c r="H23" s="22">
        <f>SUM(H19:H22)</f>
        <v>2513825.6</v>
      </c>
      <c r="I23" s="34">
        <f>SUM(I19:I22)</f>
        <v>2.7149316480000008</v>
      </c>
    </row>
    <row r="24" spans="1:9" ht="51">
      <c r="A24" s="7">
        <v>8</v>
      </c>
      <c r="B24" s="43">
        <v>2012</v>
      </c>
      <c r="C24" s="43" t="s">
        <v>19</v>
      </c>
      <c r="D24" s="3" t="s">
        <v>7</v>
      </c>
      <c r="E24" s="3" t="s">
        <v>16</v>
      </c>
      <c r="F24" s="3">
        <v>1</v>
      </c>
      <c r="G24" s="7">
        <f>630/1000</f>
        <v>0.63</v>
      </c>
      <c r="H24" s="21">
        <v>728690.8</v>
      </c>
      <c r="I24" s="33">
        <f aca="true" t="shared" si="0" ref="I24:I29">1.08*H24/1000000</f>
        <v>0.7869860640000002</v>
      </c>
    </row>
    <row r="25" spans="1:9" ht="51">
      <c r="A25" s="7">
        <v>9</v>
      </c>
      <c r="B25" s="44"/>
      <c r="C25" s="44"/>
      <c r="D25" s="23" t="s">
        <v>8</v>
      </c>
      <c r="E25" s="3" t="s">
        <v>16</v>
      </c>
      <c r="F25" s="3">
        <v>1</v>
      </c>
      <c r="G25" s="7">
        <f>250/1000</f>
        <v>0.25</v>
      </c>
      <c r="H25" s="21">
        <v>549062.673</v>
      </c>
      <c r="I25" s="33">
        <f t="shared" si="0"/>
        <v>0.59298768684</v>
      </c>
    </row>
    <row r="26" spans="1:9" ht="51">
      <c r="A26" s="7">
        <v>10</v>
      </c>
      <c r="B26" s="44"/>
      <c r="C26" s="44"/>
      <c r="D26" s="24" t="s">
        <v>9</v>
      </c>
      <c r="E26" s="3" t="s">
        <v>16</v>
      </c>
      <c r="F26" s="3">
        <v>1</v>
      </c>
      <c r="G26" s="7">
        <f>100/1000</f>
        <v>0.1</v>
      </c>
      <c r="H26" s="21">
        <v>471355.366</v>
      </c>
      <c r="I26" s="33">
        <f t="shared" si="0"/>
        <v>0.50906379528</v>
      </c>
    </row>
    <row r="27" spans="1:9" ht="38.25">
      <c r="A27" s="7">
        <v>11</v>
      </c>
      <c r="B27" s="44"/>
      <c r="C27" s="44"/>
      <c r="D27" s="24" t="s">
        <v>10</v>
      </c>
      <c r="E27" s="3" t="s">
        <v>16</v>
      </c>
      <c r="F27" s="3">
        <v>1</v>
      </c>
      <c r="G27" s="7">
        <f>100/1000</f>
        <v>0.1</v>
      </c>
      <c r="H27" s="21">
        <v>471355.366</v>
      </c>
      <c r="I27" s="33">
        <f t="shared" si="0"/>
        <v>0.50906379528</v>
      </c>
    </row>
    <row r="28" spans="1:9" ht="51">
      <c r="A28" s="7">
        <v>12</v>
      </c>
      <c r="B28" s="44"/>
      <c r="C28" s="44"/>
      <c r="D28" s="24" t="s">
        <v>11</v>
      </c>
      <c r="E28" s="3" t="s">
        <v>16</v>
      </c>
      <c r="F28" s="3">
        <v>1</v>
      </c>
      <c r="G28" s="7">
        <f>250/1000</f>
        <v>0.25</v>
      </c>
      <c r="H28" s="21">
        <v>552493.9006</v>
      </c>
      <c r="I28" s="33">
        <f t="shared" si="0"/>
        <v>0.596693412648</v>
      </c>
    </row>
    <row r="29" spans="1:9" ht="51">
      <c r="A29" s="7">
        <v>13</v>
      </c>
      <c r="B29" s="45"/>
      <c r="C29" s="45"/>
      <c r="D29" s="24" t="s">
        <v>12</v>
      </c>
      <c r="E29" s="3" t="s">
        <v>16</v>
      </c>
      <c r="F29" s="3">
        <v>1</v>
      </c>
      <c r="G29" s="7">
        <f>100/1000</f>
        <v>0.1</v>
      </c>
      <c r="H29" s="21">
        <v>471355.366</v>
      </c>
      <c r="I29" s="33">
        <f t="shared" si="0"/>
        <v>0.50906379528</v>
      </c>
    </row>
    <row r="30" spans="1:9" ht="14.25" customHeight="1">
      <c r="A30" s="11"/>
      <c r="B30" s="11"/>
      <c r="C30" s="11"/>
      <c r="D30" s="11" t="s">
        <v>90</v>
      </c>
      <c r="E30" s="11"/>
      <c r="F30" s="11"/>
      <c r="G30" s="11">
        <v>1.43</v>
      </c>
      <c r="H30" s="22">
        <f>SUM(H24:H29)</f>
        <v>3244313.4716000003</v>
      </c>
      <c r="I30" s="34">
        <f>SUM(I24:I29)</f>
        <v>3.5038585493279997</v>
      </c>
    </row>
    <row r="31" spans="1:9" ht="51">
      <c r="A31" s="7">
        <v>14</v>
      </c>
      <c r="B31" s="43">
        <v>2012</v>
      </c>
      <c r="C31" s="43" t="s">
        <v>20</v>
      </c>
      <c r="D31" s="24" t="s">
        <v>13</v>
      </c>
      <c r="E31" s="3" t="s">
        <v>16</v>
      </c>
      <c r="F31" s="3">
        <v>1</v>
      </c>
      <c r="G31" s="7">
        <f>100/1000</f>
        <v>0.1</v>
      </c>
      <c r="H31" s="21">
        <v>471355.366</v>
      </c>
      <c r="I31" s="33">
        <f>1.08*H31/1000000</f>
        <v>0.50906379528</v>
      </c>
    </row>
    <row r="32" spans="1:9" ht="51">
      <c r="A32" s="7">
        <v>15</v>
      </c>
      <c r="B32" s="44"/>
      <c r="C32" s="44"/>
      <c r="D32" s="24" t="s">
        <v>14</v>
      </c>
      <c r="E32" s="3" t="s">
        <v>16</v>
      </c>
      <c r="F32" s="3">
        <v>1</v>
      </c>
      <c r="G32" s="7">
        <v>0.4</v>
      </c>
      <c r="H32" s="21">
        <v>607477.334</v>
      </c>
      <c r="I32" s="33">
        <f>1.08*H32/1000000</f>
        <v>0.6560755207200001</v>
      </c>
    </row>
    <row r="33" spans="1:9" ht="38.25">
      <c r="A33" s="7">
        <v>16</v>
      </c>
      <c r="B33" s="45"/>
      <c r="C33" s="45"/>
      <c r="D33" s="25" t="s">
        <v>15</v>
      </c>
      <c r="E33" s="3" t="s">
        <v>16</v>
      </c>
      <c r="F33" s="3">
        <v>1</v>
      </c>
      <c r="G33" s="7">
        <v>0.25</v>
      </c>
      <c r="H33" s="21">
        <v>549044.9848</v>
      </c>
      <c r="I33" s="33">
        <f>1.08*H33/1000000</f>
        <v>0.592968583584</v>
      </c>
    </row>
    <row r="34" spans="1:9" ht="12.75">
      <c r="A34" s="7"/>
      <c r="B34" s="32"/>
      <c r="C34" s="32"/>
      <c r="D34" s="11" t="s">
        <v>91</v>
      </c>
      <c r="E34" s="3"/>
      <c r="F34" s="3"/>
      <c r="G34" s="11">
        <v>0.75</v>
      </c>
      <c r="H34" s="22">
        <f>SUM(H31:H33)</f>
        <v>1627877.6848</v>
      </c>
      <c r="I34" s="34">
        <f>SUM(I31:I33)</f>
        <v>1.758107899584</v>
      </c>
    </row>
    <row r="35" spans="1:9" ht="12.75">
      <c r="A35" s="11"/>
      <c r="B35" s="11"/>
      <c r="C35" s="11"/>
      <c r="D35" s="26" t="s">
        <v>84</v>
      </c>
      <c r="E35" s="11"/>
      <c r="F35" s="11"/>
      <c r="G35" s="11">
        <f>SUM(G18,G23,G30,G34)</f>
        <v>4.33</v>
      </c>
      <c r="H35" s="7"/>
      <c r="I35" s="34">
        <f>SUM(I18,I23,I30,I34)</f>
        <v>9.620310984911999</v>
      </c>
    </row>
    <row r="36" spans="1:9" ht="76.5">
      <c r="A36" s="7">
        <v>17</v>
      </c>
      <c r="B36" s="43">
        <v>2013</v>
      </c>
      <c r="C36" s="43" t="s">
        <v>17</v>
      </c>
      <c r="D36" s="20" t="s">
        <v>37</v>
      </c>
      <c r="E36" s="3" t="s">
        <v>36</v>
      </c>
      <c r="F36" s="3" t="s">
        <v>62</v>
      </c>
      <c r="G36" s="7">
        <v>0.25</v>
      </c>
      <c r="H36" s="21">
        <v>806032.217</v>
      </c>
      <c r="I36" s="33">
        <f>1.1653*H36/1000000</f>
        <v>0.9392693424701</v>
      </c>
    </row>
    <row r="37" spans="1:9" ht="76.5">
      <c r="A37" s="7">
        <v>18</v>
      </c>
      <c r="B37" s="44"/>
      <c r="C37" s="44"/>
      <c r="D37" s="20" t="s">
        <v>38</v>
      </c>
      <c r="E37" s="3" t="s">
        <v>36</v>
      </c>
      <c r="F37" s="3" t="s">
        <v>63</v>
      </c>
      <c r="G37" s="7">
        <v>0.16</v>
      </c>
      <c r="H37" s="21">
        <v>797104.7028</v>
      </c>
      <c r="I37" s="33">
        <f>1.1653*H37/1000000</f>
        <v>0.9288661101728399</v>
      </c>
    </row>
    <row r="38" spans="1:9" ht="76.5">
      <c r="A38" s="7">
        <v>19</v>
      </c>
      <c r="B38" s="44"/>
      <c r="C38" s="44"/>
      <c r="D38" s="20" t="s">
        <v>21</v>
      </c>
      <c r="E38" s="3" t="s">
        <v>36</v>
      </c>
      <c r="F38" s="12" t="s">
        <v>66</v>
      </c>
      <c r="G38" s="7">
        <v>0.16</v>
      </c>
      <c r="H38" s="21">
        <v>603134.1788</v>
      </c>
      <c r="I38" s="33">
        <f>1.1653*H38/1000000</f>
        <v>0.70283225855564</v>
      </c>
    </row>
    <row r="39" spans="1:9" ht="76.5">
      <c r="A39" s="7">
        <v>20</v>
      </c>
      <c r="B39" s="45"/>
      <c r="C39" s="45"/>
      <c r="D39" s="20" t="s">
        <v>22</v>
      </c>
      <c r="E39" s="3" t="s">
        <v>36</v>
      </c>
      <c r="F39" s="12" t="s">
        <v>64</v>
      </c>
      <c r="G39" s="7">
        <v>0.16</v>
      </c>
      <c r="H39" s="21">
        <v>700119.4644</v>
      </c>
      <c r="I39" s="33">
        <f>1.1653*H39/1000000</f>
        <v>0.8158492118653201</v>
      </c>
    </row>
    <row r="40" spans="1:9" ht="12.75">
      <c r="A40" s="7"/>
      <c r="B40" s="7"/>
      <c r="C40" s="7"/>
      <c r="D40" s="36" t="s">
        <v>88</v>
      </c>
      <c r="E40" s="18"/>
      <c r="F40" s="18"/>
      <c r="G40" s="39">
        <f>SUM(G36:G39)</f>
        <v>0.7300000000000001</v>
      </c>
      <c r="H40" s="37"/>
      <c r="I40" s="38">
        <f>SUM(I36:I39)</f>
        <v>3.3868169230639</v>
      </c>
    </row>
    <row r="41" spans="1:9" ht="76.5">
      <c r="A41" s="7">
        <v>21</v>
      </c>
      <c r="B41" s="43">
        <v>2013</v>
      </c>
      <c r="C41" s="43" t="s">
        <v>18</v>
      </c>
      <c r="D41" s="23" t="s">
        <v>23</v>
      </c>
      <c r="E41" s="3" t="s">
        <v>36</v>
      </c>
      <c r="F41" s="12" t="s">
        <v>65</v>
      </c>
      <c r="G41" s="7">
        <v>0.16</v>
      </c>
      <c r="H41" s="21">
        <v>955952.0194</v>
      </c>
      <c r="I41" s="33">
        <f>1.1653*H41/1000000</f>
        <v>1.11397088820682</v>
      </c>
    </row>
    <row r="42" spans="1:9" ht="153">
      <c r="A42" s="7">
        <v>22</v>
      </c>
      <c r="B42" s="44"/>
      <c r="C42" s="44"/>
      <c r="D42" s="23" t="s">
        <v>24</v>
      </c>
      <c r="E42" s="3" t="s">
        <v>36</v>
      </c>
      <c r="F42" s="3" t="s">
        <v>67</v>
      </c>
      <c r="G42" s="7">
        <v>0.16</v>
      </c>
      <c r="H42" s="21">
        <v>1384027.5578</v>
      </c>
      <c r="I42" s="33">
        <f>1.1653*H42/1000000</f>
        <v>1.6128073131043401</v>
      </c>
    </row>
    <row r="43" spans="1:9" ht="76.5">
      <c r="A43" s="7">
        <v>23</v>
      </c>
      <c r="B43" s="44"/>
      <c r="C43" s="44"/>
      <c r="D43" s="20" t="s">
        <v>25</v>
      </c>
      <c r="E43" s="3" t="s">
        <v>36</v>
      </c>
      <c r="F43" s="3" t="s">
        <v>64</v>
      </c>
      <c r="G43" s="7">
        <v>0.16</v>
      </c>
      <c r="H43" s="21">
        <v>700119.4644</v>
      </c>
      <c r="I43" s="33">
        <f>1.1653*H43/1000000</f>
        <v>0.8158492118653201</v>
      </c>
    </row>
    <row r="44" spans="1:9" ht="63.75">
      <c r="A44" s="7">
        <v>24</v>
      </c>
      <c r="B44" s="44"/>
      <c r="C44" s="44"/>
      <c r="D44" s="24" t="s">
        <v>26</v>
      </c>
      <c r="E44" s="3" t="s">
        <v>36</v>
      </c>
      <c r="F44" s="18" t="s">
        <v>68</v>
      </c>
      <c r="G44" s="7">
        <v>0.1</v>
      </c>
      <c r="H44" s="21">
        <v>858402.1746</v>
      </c>
      <c r="I44" s="33">
        <f>1.1653*H44/1000000</f>
        <v>1.00029605406138</v>
      </c>
    </row>
    <row r="45" spans="1:9" ht="89.25">
      <c r="A45" s="7">
        <v>25</v>
      </c>
      <c r="B45" s="45"/>
      <c r="C45" s="45"/>
      <c r="D45" s="20" t="s">
        <v>31</v>
      </c>
      <c r="E45" s="3" t="s">
        <v>36</v>
      </c>
      <c r="F45" s="18" t="s">
        <v>69</v>
      </c>
      <c r="G45" s="7">
        <v>0.25</v>
      </c>
      <c r="H45" s="21">
        <v>1278910.5854</v>
      </c>
      <c r="I45" s="33">
        <f>1.1653*H45/1000000</f>
        <v>1.49031450516662</v>
      </c>
    </row>
    <row r="46" spans="1:9" ht="12.75">
      <c r="A46" s="7"/>
      <c r="B46" s="7"/>
      <c r="C46" s="7"/>
      <c r="D46" s="27" t="s">
        <v>89</v>
      </c>
      <c r="E46" s="3"/>
      <c r="F46" s="3"/>
      <c r="G46" s="11">
        <f>SUM(G41:G45)</f>
        <v>0.83</v>
      </c>
      <c r="H46" s="37"/>
      <c r="I46" s="38">
        <f>SUM(I41:I45)</f>
        <v>6.03323797240448</v>
      </c>
    </row>
    <row r="47" spans="1:9" ht="87" customHeight="1">
      <c r="A47" s="7">
        <v>26</v>
      </c>
      <c r="B47" s="43">
        <v>2013</v>
      </c>
      <c r="C47" s="43" t="s">
        <v>19</v>
      </c>
      <c r="D47" s="24" t="s">
        <v>44</v>
      </c>
      <c r="E47" s="3" t="s">
        <v>36</v>
      </c>
      <c r="F47" s="18" t="s">
        <v>68</v>
      </c>
      <c r="G47" s="7">
        <v>0.1</v>
      </c>
      <c r="H47" s="21">
        <v>816569.3338</v>
      </c>
      <c r="I47" s="33">
        <f aca="true" t="shared" si="1" ref="I47:I52">1.1653*H47/1000000</f>
        <v>0.95154824467714</v>
      </c>
    </row>
    <row r="48" spans="1:9" ht="84" customHeight="1">
      <c r="A48" s="7">
        <v>27</v>
      </c>
      <c r="B48" s="44"/>
      <c r="C48" s="44"/>
      <c r="D48" s="20" t="s">
        <v>32</v>
      </c>
      <c r="E48" s="3" t="s">
        <v>36</v>
      </c>
      <c r="F48" s="18" t="s">
        <v>65</v>
      </c>
      <c r="G48" s="7">
        <v>0.1</v>
      </c>
      <c r="H48" s="21">
        <v>955387.5428</v>
      </c>
      <c r="I48" s="33">
        <f t="shared" si="1"/>
        <v>1.11331310362484</v>
      </c>
    </row>
    <row r="49" spans="1:9" ht="89.25">
      <c r="A49" s="7">
        <v>28</v>
      </c>
      <c r="B49" s="44"/>
      <c r="C49" s="44"/>
      <c r="D49" s="20" t="s">
        <v>33</v>
      </c>
      <c r="E49" s="3" t="s">
        <v>36</v>
      </c>
      <c r="F49" s="18" t="s">
        <v>70</v>
      </c>
      <c r="G49" s="7">
        <v>0.1</v>
      </c>
      <c r="H49" s="21">
        <v>810334.4026</v>
      </c>
      <c r="I49" s="33">
        <f t="shared" si="1"/>
        <v>0.94428267934978</v>
      </c>
    </row>
    <row r="50" spans="1:9" ht="76.5">
      <c r="A50" s="7">
        <v>29</v>
      </c>
      <c r="B50" s="44"/>
      <c r="C50" s="44"/>
      <c r="D50" s="20" t="s">
        <v>34</v>
      </c>
      <c r="E50" s="3" t="s">
        <v>36</v>
      </c>
      <c r="F50" s="18" t="s">
        <v>70</v>
      </c>
      <c r="G50" s="7">
        <v>0.1</v>
      </c>
      <c r="H50" s="21">
        <v>809909.6026</v>
      </c>
      <c r="I50" s="33">
        <f t="shared" si="1"/>
        <v>0.94378765990978</v>
      </c>
    </row>
    <row r="51" spans="1:9" ht="76.5">
      <c r="A51" s="7">
        <v>30</v>
      </c>
      <c r="B51" s="44"/>
      <c r="C51" s="44"/>
      <c r="D51" s="20" t="s">
        <v>35</v>
      </c>
      <c r="E51" s="3" t="s">
        <v>36</v>
      </c>
      <c r="F51" s="18" t="s">
        <v>71</v>
      </c>
      <c r="G51" s="7">
        <v>0.16</v>
      </c>
      <c r="H51" s="21">
        <v>747578.3564</v>
      </c>
      <c r="I51" s="33">
        <f t="shared" si="1"/>
        <v>0.87115305871292</v>
      </c>
    </row>
    <row r="52" spans="1:9" ht="76.5">
      <c r="A52" s="7">
        <v>31</v>
      </c>
      <c r="B52" s="45"/>
      <c r="C52" s="45"/>
      <c r="D52" s="20" t="s">
        <v>30</v>
      </c>
      <c r="E52" s="3" t="s">
        <v>36</v>
      </c>
      <c r="F52" s="18" t="s">
        <v>72</v>
      </c>
      <c r="G52" s="7">
        <v>0.1</v>
      </c>
      <c r="H52" s="21">
        <v>1100865.7426</v>
      </c>
      <c r="I52" s="33">
        <f t="shared" si="1"/>
        <v>1.2828388498517802</v>
      </c>
    </row>
    <row r="53" spans="1:9" ht="12.75">
      <c r="A53" s="7"/>
      <c r="B53" s="7"/>
      <c r="C53" s="7"/>
      <c r="D53" s="27" t="s">
        <v>90</v>
      </c>
      <c r="E53" s="3"/>
      <c r="F53" s="3"/>
      <c r="G53" s="11">
        <f>SUM(G47:G52)</f>
        <v>0.66</v>
      </c>
      <c r="H53" s="37"/>
      <c r="I53" s="38">
        <f>SUM(I47:I52)</f>
        <v>6.10692359612624</v>
      </c>
    </row>
    <row r="54" spans="1:9" ht="89.25">
      <c r="A54" s="7">
        <v>32</v>
      </c>
      <c r="B54" s="43">
        <v>2013</v>
      </c>
      <c r="C54" s="43" t="s">
        <v>20</v>
      </c>
      <c r="D54" s="20" t="s">
        <v>29</v>
      </c>
      <c r="E54" s="3" t="s">
        <v>36</v>
      </c>
      <c r="F54" s="18" t="s">
        <v>64</v>
      </c>
      <c r="G54" s="7">
        <v>0.25</v>
      </c>
      <c r="H54" s="21">
        <v>745503.232</v>
      </c>
      <c r="I54" s="33">
        <f>1.1653*H54/1000000</f>
        <v>0.8687349162496</v>
      </c>
    </row>
    <row r="55" spans="1:9" ht="63.75">
      <c r="A55" s="7">
        <v>33</v>
      </c>
      <c r="B55" s="44"/>
      <c r="C55" s="44"/>
      <c r="D55" s="20" t="s">
        <v>28</v>
      </c>
      <c r="E55" s="3" t="s">
        <v>36</v>
      </c>
      <c r="F55" s="18" t="s">
        <v>73</v>
      </c>
      <c r="G55" s="7">
        <v>0.25</v>
      </c>
      <c r="H55" s="21">
        <v>987954.3038</v>
      </c>
      <c r="I55" s="33">
        <f>1.1653*H55/1000000</f>
        <v>1.15126315021814</v>
      </c>
    </row>
    <row r="56" spans="1:9" ht="153">
      <c r="A56" s="7">
        <v>34</v>
      </c>
      <c r="B56" s="45"/>
      <c r="C56" s="45"/>
      <c r="D56" s="20" t="s">
        <v>27</v>
      </c>
      <c r="E56" s="3" t="s">
        <v>36</v>
      </c>
      <c r="F56" s="18" t="s">
        <v>74</v>
      </c>
      <c r="G56" s="7">
        <v>0.2</v>
      </c>
      <c r="H56" s="21">
        <v>1749852.3024</v>
      </c>
      <c r="I56" s="33">
        <f>1.1653*H56/1000000</f>
        <v>2.03910288798672</v>
      </c>
    </row>
    <row r="57" spans="1:9" ht="12.75">
      <c r="A57" s="7"/>
      <c r="B57" s="7"/>
      <c r="C57" s="7"/>
      <c r="D57" s="27" t="s">
        <v>91</v>
      </c>
      <c r="E57" s="3"/>
      <c r="F57" s="3"/>
      <c r="G57" s="11">
        <f>SUM(G54:G56)</f>
        <v>0.7</v>
      </c>
      <c r="H57" s="37"/>
      <c r="I57" s="38">
        <f>SUM(I54:I56)</f>
        <v>4.059100954454459</v>
      </c>
    </row>
    <row r="58" spans="1:9" ht="12.75">
      <c r="A58" s="7"/>
      <c r="B58" s="7"/>
      <c r="C58" s="7"/>
      <c r="D58" s="27" t="s">
        <v>87</v>
      </c>
      <c r="E58" s="3"/>
      <c r="F58" s="3"/>
      <c r="G58" s="11">
        <f>SUM(G40,G46,G53,G57)</f>
        <v>2.92</v>
      </c>
      <c r="H58" s="37"/>
      <c r="I58" s="38">
        <f>SUM(I40,I46,I53,I57)</f>
        <v>19.58607944604908</v>
      </c>
    </row>
    <row r="59" spans="1:9" ht="89.25">
      <c r="A59" s="7">
        <v>35</v>
      </c>
      <c r="B59" s="43">
        <v>2014</v>
      </c>
      <c r="C59" s="43" t="s">
        <v>17</v>
      </c>
      <c r="D59" s="20" t="s">
        <v>45</v>
      </c>
      <c r="E59" s="3" t="s">
        <v>36</v>
      </c>
      <c r="F59" s="3" t="s">
        <v>73</v>
      </c>
      <c r="G59" s="7">
        <v>0.1</v>
      </c>
      <c r="H59" s="21">
        <v>906894.8292</v>
      </c>
      <c r="I59" s="33">
        <f>1.2574*H59/1000000</f>
        <v>1.1403295582360802</v>
      </c>
    </row>
    <row r="60" spans="1:9" ht="76.5">
      <c r="A60" s="7">
        <v>36</v>
      </c>
      <c r="B60" s="44"/>
      <c r="C60" s="44"/>
      <c r="D60" s="23" t="s">
        <v>46</v>
      </c>
      <c r="E60" s="3" t="s">
        <v>36</v>
      </c>
      <c r="F60" s="18" t="s">
        <v>75</v>
      </c>
      <c r="G60" s="7">
        <v>0.1</v>
      </c>
      <c r="H60" s="21">
        <v>1973733.8912</v>
      </c>
      <c r="I60" s="33">
        <f>1.2574*H60/1000000</f>
        <v>2.48177299479488</v>
      </c>
    </row>
    <row r="61" spans="1:9" ht="63.75">
      <c r="A61" s="7">
        <v>37</v>
      </c>
      <c r="B61" s="44"/>
      <c r="C61" s="44"/>
      <c r="D61" s="23" t="s">
        <v>47</v>
      </c>
      <c r="E61" s="3" t="s">
        <v>36</v>
      </c>
      <c r="F61" s="3" t="s">
        <v>76</v>
      </c>
      <c r="G61" s="7">
        <v>0.1</v>
      </c>
      <c r="H61" s="21">
        <v>615938.8426</v>
      </c>
      <c r="I61" s="33">
        <f>1.2574*H61/1000000</f>
        <v>0.77448150068524</v>
      </c>
    </row>
    <row r="62" spans="1:9" ht="102">
      <c r="A62" s="7">
        <v>38</v>
      </c>
      <c r="B62" s="45"/>
      <c r="C62" s="45"/>
      <c r="D62" s="20" t="s">
        <v>48</v>
      </c>
      <c r="E62" s="3" t="s">
        <v>36</v>
      </c>
      <c r="F62" s="3" t="s">
        <v>77</v>
      </c>
      <c r="G62" s="7">
        <v>0.1</v>
      </c>
      <c r="H62" s="21">
        <v>2128275.8362</v>
      </c>
      <c r="I62" s="33">
        <f>1.2574*H62/1000000</f>
        <v>2.67609403643788</v>
      </c>
    </row>
    <row r="63" spans="1:9" ht="12.75">
      <c r="A63" s="7"/>
      <c r="B63" s="7"/>
      <c r="C63" s="7"/>
      <c r="D63" s="27" t="s">
        <v>92</v>
      </c>
      <c r="E63" s="3"/>
      <c r="F63" s="3"/>
      <c r="G63" s="11">
        <f>SUM(G59:G62)</f>
        <v>0.4</v>
      </c>
      <c r="H63" s="21"/>
      <c r="I63" s="35">
        <f>1.08*H63/1000000+SUM(I59:I62)</f>
        <v>7.0726780901540796</v>
      </c>
    </row>
    <row r="64" spans="1:9" ht="102">
      <c r="A64" s="7">
        <v>39</v>
      </c>
      <c r="B64" s="43"/>
      <c r="C64" s="43" t="s">
        <v>18</v>
      </c>
      <c r="D64" s="20" t="s">
        <v>49</v>
      </c>
      <c r="E64" s="3" t="s">
        <v>36</v>
      </c>
      <c r="F64" s="3" t="s">
        <v>78</v>
      </c>
      <c r="G64" s="7">
        <v>0.4</v>
      </c>
      <c r="H64" s="21">
        <v>2207153.6088</v>
      </c>
      <c r="I64" s="33">
        <f>1.2574*H64/1000000</f>
        <v>2.77527494770512</v>
      </c>
    </row>
    <row r="65" spans="1:9" ht="63.75">
      <c r="A65" s="7">
        <v>40</v>
      </c>
      <c r="B65" s="44"/>
      <c r="C65" s="44"/>
      <c r="D65" s="24" t="s">
        <v>50</v>
      </c>
      <c r="E65" s="3" t="s">
        <v>36</v>
      </c>
      <c r="F65" s="3" t="s">
        <v>79</v>
      </c>
      <c r="G65" s="7">
        <v>0.4</v>
      </c>
      <c r="H65" s="21">
        <v>3305157.2496</v>
      </c>
      <c r="I65" s="33">
        <f>1.2574*H65/1000000</f>
        <v>4.155904725647041</v>
      </c>
    </row>
    <row r="66" spans="1:9" ht="76.5">
      <c r="A66" s="7">
        <v>41</v>
      </c>
      <c r="B66" s="44"/>
      <c r="C66" s="44"/>
      <c r="D66" s="25" t="s">
        <v>51</v>
      </c>
      <c r="E66" s="3" t="s">
        <v>36</v>
      </c>
      <c r="F66" s="3" t="s">
        <v>70</v>
      </c>
      <c r="G66" s="7">
        <v>0.16</v>
      </c>
      <c r="H66" s="21">
        <v>839962.173</v>
      </c>
      <c r="I66" s="33">
        <f>1.2574*H66/1000000</f>
        <v>1.0561684363302</v>
      </c>
    </row>
    <row r="67" spans="1:9" ht="102">
      <c r="A67" s="7">
        <v>42</v>
      </c>
      <c r="B67" s="45"/>
      <c r="C67" s="45"/>
      <c r="D67" s="20" t="s">
        <v>52</v>
      </c>
      <c r="E67" s="3" t="s">
        <v>36</v>
      </c>
      <c r="F67" s="3" t="s">
        <v>80</v>
      </c>
      <c r="G67" s="7">
        <v>0.4</v>
      </c>
      <c r="H67" s="28">
        <v>1967287.4804</v>
      </c>
      <c r="I67" s="33">
        <f>1.2574*H67/1000000</f>
        <v>2.4736672778549598</v>
      </c>
    </row>
    <row r="68" spans="1:9" ht="12.75">
      <c r="A68" s="7"/>
      <c r="B68" s="7"/>
      <c r="C68" s="7"/>
      <c r="D68" s="27" t="s">
        <v>89</v>
      </c>
      <c r="E68" s="3"/>
      <c r="F68" s="3"/>
      <c r="G68" s="11">
        <f>SUM(G64:G67)</f>
        <v>1.36</v>
      </c>
      <c r="H68" s="37"/>
      <c r="I68" s="38">
        <f>SUM(I64:I67)</f>
        <v>10.461015387537321</v>
      </c>
    </row>
    <row r="69" spans="1:9" ht="76.5">
      <c r="A69" s="7">
        <v>43</v>
      </c>
      <c r="B69" s="43"/>
      <c r="C69" s="43" t="s">
        <v>19</v>
      </c>
      <c r="D69" s="29" t="s">
        <v>53</v>
      </c>
      <c r="E69" s="3" t="s">
        <v>36</v>
      </c>
      <c r="F69" s="3" t="s">
        <v>73</v>
      </c>
      <c r="G69" s="7">
        <v>0.16</v>
      </c>
      <c r="H69" s="21">
        <v>1325351.2436</v>
      </c>
      <c r="I69" s="33">
        <f>1.2574*H69/1000000</f>
        <v>1.66649665370264</v>
      </c>
    </row>
    <row r="70" spans="1:9" ht="140.25">
      <c r="A70" s="7">
        <v>44</v>
      </c>
      <c r="B70" s="44"/>
      <c r="C70" s="44"/>
      <c r="D70" s="24" t="s">
        <v>54</v>
      </c>
      <c r="E70" s="3" t="s">
        <v>36</v>
      </c>
      <c r="F70" s="19" t="s">
        <v>81</v>
      </c>
      <c r="G70" s="7">
        <v>0.5</v>
      </c>
      <c r="H70" s="30">
        <v>1330210.7196</v>
      </c>
      <c r="I70" s="33">
        <f>1.2574*H70/1000000</f>
        <v>1.67260695882504</v>
      </c>
    </row>
    <row r="71" spans="1:9" ht="140.25">
      <c r="A71" s="7">
        <v>45</v>
      </c>
      <c r="B71" s="44"/>
      <c r="C71" s="44"/>
      <c r="D71" s="24" t="s">
        <v>55</v>
      </c>
      <c r="E71" s="3" t="s">
        <v>36</v>
      </c>
      <c r="F71" s="19" t="s">
        <v>82</v>
      </c>
      <c r="G71" s="7">
        <v>0.32</v>
      </c>
      <c r="H71" s="30">
        <v>1115534.4288</v>
      </c>
      <c r="I71" s="33">
        <f>1.2574*H71/1000000</f>
        <v>1.4026729907731201</v>
      </c>
    </row>
    <row r="72" spans="1:9" ht="76.5">
      <c r="A72" s="7">
        <v>46</v>
      </c>
      <c r="B72" s="44"/>
      <c r="C72" s="44"/>
      <c r="D72" s="24" t="s">
        <v>56</v>
      </c>
      <c r="E72" s="3" t="s">
        <v>36</v>
      </c>
      <c r="F72" s="19" t="s">
        <v>70</v>
      </c>
      <c r="G72" s="7">
        <v>0.1</v>
      </c>
      <c r="H72" s="30">
        <v>809909.6026</v>
      </c>
      <c r="I72" s="33">
        <f>1.2574*H72/1000000</f>
        <v>1.01838033430924</v>
      </c>
    </row>
    <row r="73" spans="1:9" ht="63.75">
      <c r="A73" s="7">
        <v>47</v>
      </c>
      <c r="B73" s="45"/>
      <c r="C73" s="45"/>
      <c r="D73" s="24" t="s">
        <v>57</v>
      </c>
      <c r="E73" s="3" t="s">
        <v>36</v>
      </c>
      <c r="F73" s="19" t="s">
        <v>68</v>
      </c>
      <c r="G73" s="7">
        <v>0.25</v>
      </c>
      <c r="H73" s="30">
        <v>939461.6492</v>
      </c>
      <c r="I73" s="33">
        <f>1.2574*H73/1000000</f>
        <v>1.1812790777040802</v>
      </c>
    </row>
    <row r="74" spans="1:9" ht="12.75">
      <c r="A74" s="7"/>
      <c r="B74" s="7"/>
      <c r="C74" s="7"/>
      <c r="D74" s="27" t="s">
        <v>90</v>
      </c>
      <c r="E74" s="3"/>
      <c r="F74" s="3"/>
      <c r="G74" s="11">
        <f>SUM(G69:G73)</f>
        <v>1.33</v>
      </c>
      <c r="H74" s="37"/>
      <c r="I74" s="38">
        <f>SUM(I69:I73)</f>
        <v>6.94143601531412</v>
      </c>
    </row>
    <row r="75" spans="1:9" ht="76.5">
      <c r="A75" s="7">
        <v>48</v>
      </c>
      <c r="B75" s="43"/>
      <c r="C75" s="43" t="s">
        <v>20</v>
      </c>
      <c r="D75" s="24" t="s">
        <v>58</v>
      </c>
      <c r="E75" s="3" t="s">
        <v>36</v>
      </c>
      <c r="F75" s="3" t="s">
        <v>73</v>
      </c>
      <c r="G75" s="7">
        <v>0.25</v>
      </c>
      <c r="H75" s="21">
        <v>987954.3038</v>
      </c>
      <c r="I75" s="33">
        <f>1.2574*H75/1000000</f>
        <v>1.2422537415981199</v>
      </c>
    </row>
    <row r="76" spans="1:9" ht="63.75">
      <c r="A76" s="7">
        <v>49</v>
      </c>
      <c r="B76" s="44"/>
      <c r="C76" s="44"/>
      <c r="D76" s="24" t="s">
        <v>59</v>
      </c>
      <c r="E76" s="3" t="s">
        <v>36</v>
      </c>
      <c r="F76" s="3" t="s">
        <v>71</v>
      </c>
      <c r="G76" s="7">
        <v>0.25</v>
      </c>
      <c r="H76" s="31">
        <v>793983.6972</v>
      </c>
      <c r="I76" s="33">
        <f>1.2574*H76/1000000</f>
        <v>0.9983551008592801</v>
      </c>
    </row>
    <row r="77" spans="1:9" ht="76.5">
      <c r="A77" s="7">
        <v>50</v>
      </c>
      <c r="B77" s="44"/>
      <c r="C77" s="44"/>
      <c r="D77" s="24" t="s">
        <v>60</v>
      </c>
      <c r="E77" s="3" t="s">
        <v>36</v>
      </c>
      <c r="F77" s="3" t="s">
        <v>73</v>
      </c>
      <c r="G77" s="7">
        <v>0.1</v>
      </c>
      <c r="H77" s="31">
        <v>906894.8292</v>
      </c>
      <c r="I77" s="33">
        <f>1.2574*H77/1000000</f>
        <v>1.1403295582360802</v>
      </c>
    </row>
    <row r="78" spans="1:9" ht="76.5">
      <c r="A78" s="7">
        <v>51</v>
      </c>
      <c r="B78" s="45"/>
      <c r="C78" s="45"/>
      <c r="D78" s="24" t="s">
        <v>61</v>
      </c>
      <c r="E78" s="3" t="s">
        <v>36</v>
      </c>
      <c r="F78" s="3" t="s">
        <v>83</v>
      </c>
      <c r="G78" s="7">
        <v>0.4</v>
      </c>
      <c r="H78" s="31">
        <v>809936.4712</v>
      </c>
      <c r="I78" s="33">
        <f>1.2574*H78/1000000</f>
        <v>1.01841411888688</v>
      </c>
    </row>
    <row r="79" spans="1:9" ht="12.75">
      <c r="A79" s="7"/>
      <c r="B79" s="7"/>
      <c r="C79" s="7"/>
      <c r="D79" s="27" t="s">
        <v>91</v>
      </c>
      <c r="E79" s="3"/>
      <c r="F79" s="3"/>
      <c r="G79" s="11">
        <f>SUM(G75:G78)</f>
        <v>1</v>
      </c>
      <c r="H79" s="37"/>
      <c r="I79" s="38">
        <f>SUM(I75:I78)</f>
        <v>4.3993525195803596</v>
      </c>
    </row>
    <row r="80" spans="1:9" ht="12.75">
      <c r="A80" s="7"/>
      <c r="B80" s="7"/>
      <c r="C80" s="7"/>
      <c r="D80" s="27" t="s">
        <v>85</v>
      </c>
      <c r="E80" s="3"/>
      <c r="F80" s="3"/>
      <c r="G80" s="11">
        <f>SUM(G63,G68,G74,G79)</f>
        <v>4.09</v>
      </c>
      <c r="H80" s="37"/>
      <c r="I80" s="38">
        <f>SUM(I63,I68,I74,I79)</f>
        <v>28.87448201258588</v>
      </c>
    </row>
    <row r="81" spans="1:9" ht="12.75">
      <c r="A81" s="2"/>
      <c r="B81" s="2"/>
      <c r="C81" s="2"/>
      <c r="D81" s="13" t="s">
        <v>86</v>
      </c>
      <c r="E81" s="3"/>
      <c r="F81" s="3"/>
      <c r="G81" s="7"/>
      <c r="H81" s="10"/>
      <c r="I81" s="35">
        <f>SUM(I80,I58,I35)</f>
        <v>58.08087244354695</v>
      </c>
    </row>
    <row r="82" spans="1:9" ht="12.75">
      <c r="A82" s="1"/>
      <c r="B82" s="1"/>
      <c r="C82" s="1"/>
      <c r="D82" s="14"/>
      <c r="E82" s="15"/>
      <c r="F82" s="15"/>
      <c r="G82" s="16"/>
      <c r="H82" s="17"/>
      <c r="I82" s="55"/>
    </row>
    <row r="83" spans="1:9" ht="12.75">
      <c r="A83" s="1"/>
      <c r="B83" s="1"/>
      <c r="C83" s="1"/>
      <c r="D83" s="14"/>
      <c r="E83" s="15"/>
      <c r="F83" s="15"/>
      <c r="G83" s="16"/>
      <c r="H83" s="17"/>
      <c r="I83" s="56"/>
    </row>
    <row r="84" spans="1:9" ht="12.75">
      <c r="A84" s="1"/>
      <c r="B84" s="1"/>
      <c r="C84" s="1"/>
      <c r="D84" s="14"/>
      <c r="E84" s="15"/>
      <c r="F84" s="15"/>
      <c r="G84" s="16"/>
      <c r="H84" s="17"/>
      <c r="I84" s="56"/>
    </row>
    <row r="85" ht="12.75">
      <c r="I85" s="57"/>
    </row>
  </sheetData>
  <sheetProtection/>
  <mergeCells count="35">
    <mergeCell ref="C69:C73"/>
    <mergeCell ref="B69:B73"/>
    <mergeCell ref="C24:C29"/>
    <mergeCell ref="A4:I4"/>
    <mergeCell ref="A5:I5"/>
    <mergeCell ref="E1:I1"/>
    <mergeCell ref="C10:C13"/>
    <mergeCell ref="D10:D13"/>
    <mergeCell ref="E10:F12"/>
    <mergeCell ref="H10:H13"/>
    <mergeCell ref="C75:C78"/>
    <mergeCell ref="B75:B78"/>
    <mergeCell ref="C59:C62"/>
    <mergeCell ref="B59:B62"/>
    <mergeCell ref="C64:C67"/>
    <mergeCell ref="B64:B67"/>
    <mergeCell ref="B41:B45"/>
    <mergeCell ref="B54:B56"/>
    <mergeCell ref="B47:B52"/>
    <mergeCell ref="G10:G13"/>
    <mergeCell ref="B36:B39"/>
    <mergeCell ref="B10:B13"/>
    <mergeCell ref="B15:B17"/>
    <mergeCell ref="B19:B22"/>
    <mergeCell ref="B24:B29"/>
    <mergeCell ref="B31:B33"/>
    <mergeCell ref="I10:I13"/>
    <mergeCell ref="C54:C56"/>
    <mergeCell ref="C15:C17"/>
    <mergeCell ref="C19:C22"/>
    <mergeCell ref="C31:C33"/>
    <mergeCell ref="C36:C39"/>
    <mergeCell ref="C41:C45"/>
    <mergeCell ref="C47:C52"/>
    <mergeCell ref="A10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3"/>
  <rowBreaks count="4" manualBreakCount="4">
    <brk id="35" max="255" man="1"/>
    <brk id="48" max="8" man="1"/>
    <brk id="63" max="8" man="1"/>
    <brk id="7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2011-03-11T10:36:07Z</cp:lastPrinted>
  <dcterms:created xsi:type="dcterms:W3CDTF">1996-10-08T23:32:33Z</dcterms:created>
  <dcterms:modified xsi:type="dcterms:W3CDTF">2011-03-11T10:41:43Z</dcterms:modified>
  <cp:category/>
  <cp:version/>
  <cp:contentType/>
  <cp:contentStatus/>
</cp:coreProperties>
</file>